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Index" sheetId="2" r:id="rId1"/>
    <sheet name="น้ำเกลือ" sheetId="1" r:id="rId2"/>
    <sheet name="Heparin" sheetId="3" r:id="rId3"/>
    <sheet name="LEVOPHED" sheetId="4" r:id="rId4"/>
    <sheet name="Nicardipine" sheetId="5" r:id="rId5"/>
    <sheet name="Dormicum" sheetId="9" r:id="rId6"/>
    <sheet name="Fentanyl" sheetId="6" r:id="rId7"/>
    <sheet name="Nitroglycerin" sheetId="8" r:id="rId8"/>
  </sheets>
  <definedNames>
    <definedName name="Z_E0129561_12C2_4FF4_A14A_2CC8535CCA9C_.wvu.PrintArea" localSheetId="1" hidden="1">น้ำเกลือ!$A$1:$F$25</definedName>
  </definedNames>
  <calcPr calcId="125725"/>
  <customWorkbookViews>
    <customWorkbookView name="neww" guid="{E0129561-12C2-4FF4-A14A-2CC8535CCA9C}" includeHiddenRowCol="0" maximized="1" xWindow="1" yWindow="1" windowWidth="1024" windowHeight="543" activeSheetId="1"/>
  </customWorkbookViews>
</workbook>
</file>

<file path=xl/calcChain.xml><?xml version="1.0" encoding="utf-8"?>
<calcChain xmlns="http://schemas.openxmlformats.org/spreadsheetml/2006/main">
  <c r="D16" i="6"/>
  <c r="D12" i="5"/>
  <c r="D18" i="9"/>
  <c r="H18" s="1"/>
  <c r="D21"/>
  <c r="D19"/>
  <c r="D22" s="1"/>
  <c r="D16"/>
  <c r="I17" s="1"/>
  <c r="D15" i="4"/>
  <c r="D17" i="3"/>
  <c r="D16" s="1"/>
  <c r="H9" i="8"/>
  <c r="D16"/>
  <c r="D15"/>
  <c r="F17" i="3" l="1"/>
  <c r="D17" i="9"/>
  <c r="H16" i="8"/>
  <c r="F23"/>
  <c r="D20"/>
  <c r="F22"/>
  <c r="H15"/>
  <c r="D19"/>
  <c r="D13"/>
  <c r="I14" s="1"/>
  <c r="D21" i="6"/>
  <c r="D19"/>
  <c r="D22" s="1"/>
  <c r="D18"/>
  <c r="D17" s="1"/>
  <c r="D14" i="5"/>
  <c r="I13" s="1"/>
  <c r="D15"/>
  <c r="D23" s="1"/>
  <c r="H14"/>
  <c r="D14" i="8" l="1"/>
  <c r="H18" i="6"/>
  <c r="I17"/>
  <c r="D22" i="5"/>
  <c r="D24"/>
  <c r="D21"/>
  <c r="D13"/>
  <c r="D15" i="3"/>
  <c r="G16" s="1"/>
  <c r="D18" i="4"/>
  <c r="D22" s="1"/>
  <c r="D17"/>
  <c r="D22" i="3"/>
  <c r="D23"/>
  <c r="D15" i="1"/>
  <c r="D14" s="1"/>
  <c r="D13"/>
  <c r="H17" i="4" l="1"/>
  <c r="D16"/>
  <c r="I16"/>
</calcChain>
</file>

<file path=xl/sharedStrings.xml><?xml version="1.0" encoding="utf-8"?>
<sst xmlns="http://schemas.openxmlformats.org/spreadsheetml/2006/main" count="306" uniqueCount="147">
  <si>
    <t>% W/V</t>
  </si>
  <si>
    <t>เตรียมจากสารน้ำที่มีความเข้มข้นของ Dextrose</t>
  </si>
  <si>
    <t>mL</t>
  </si>
  <si>
    <t>เตรียมได้โดย</t>
  </si>
  <si>
    <t>3.1 นำสารน้ำที่มีความเข้มข้นของ Dextrose</t>
  </si>
  <si>
    <t>3.2 ดูดสารละลายเดิมออก เป็นปริมาตร</t>
  </si>
  <si>
    <t>3.3 เติมสารละลาย 50% glucose เป็นปริมาตร</t>
  </si>
  <si>
    <t>ขนาด (ปริมาตร)</t>
  </si>
  <si>
    <t>กรอกข้อมูลที่ต้องใช้ในการคำนวณ ดังนี้</t>
  </si>
  <si>
    <t>การเตรียมสารน้ำ Dextrose กรณีไม่มีความเข้มข้นที่ต้องการใช้ในโรงพยาบาล
จากสารน้ำที่มี</t>
  </si>
  <si>
    <t>เตรียมสารละลายที่ต้องการความเข้มข้น(C) ปริมาตร D ส่วน</t>
  </si>
  <si>
    <t>โดยผสมสารละลาย (A) = C-A ส่วน และสารละลาย (A) (B) = B-A ส่วน</t>
  </si>
  <si>
    <t>ตัวอย่างคำนวณ</t>
  </si>
  <si>
    <t>ตองการ 12.5% DN/2 1000 ml โรงพยาบาลมี 10%DN/2 1000 ml</t>
  </si>
  <si>
    <t>คำนวณ โดยใช้วิธี Alligation Alternate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</si>
  <si>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สารละลายที่ต้องการ 12.5% DN/2 ปริมาตร 1000 mL เตรียมจาก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</si>
  <si>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 xml:space="preserve">สารละลายที่ต้องการ 12.5% DN/2 ปริมาตร </t>
    </r>
    <r>
      <rPr>
        <b/>
        <sz val="11"/>
        <color theme="6" tint="-0.249977111117893"/>
        <rFont val="Tahoma"/>
        <family val="2"/>
        <scheme val="minor"/>
      </rPr>
      <t>40</t>
    </r>
    <r>
      <rPr>
        <sz val="11"/>
        <color theme="1"/>
        <rFont val="Tahoma"/>
        <family val="2"/>
        <charset val="222"/>
        <scheme val="minor"/>
      </rPr>
      <t xml:space="preserve"> mL เตรียมจาก</t>
    </r>
  </si>
  <si>
    <r>
      <t xml:space="preserve"> ผสมสารละลาย 50% glucose </t>
    </r>
    <r>
      <rPr>
        <b/>
        <sz val="11"/>
        <color theme="3" tint="0.39997558519241921"/>
        <rFont val="Tahoma"/>
        <family val="2"/>
        <scheme val="minor"/>
      </rPr>
      <t>2.5</t>
    </r>
    <r>
      <rPr>
        <sz val="11"/>
        <color theme="1"/>
        <rFont val="Tahoma"/>
        <family val="2"/>
        <charset val="222"/>
        <scheme val="minor"/>
      </rPr>
      <t xml:space="preserve"> mL และสารละลาย10% DN/2 </t>
    </r>
    <r>
      <rPr>
        <b/>
        <sz val="11"/>
        <color theme="9" tint="-0.249977111117893"/>
        <rFont val="Tahoma"/>
        <family val="2"/>
        <scheme val="minor"/>
      </rPr>
      <t>37.5</t>
    </r>
    <r>
      <rPr>
        <sz val="11"/>
        <color theme="1"/>
        <rFont val="Tahoma"/>
        <family val="2"/>
        <charset val="222"/>
        <scheme val="minor"/>
      </rPr>
      <t xml:space="preserve"> mL</t>
    </r>
  </si>
  <si>
    <r>
      <t>ผสมสารละลาย 50% glucose =  (</t>
    </r>
    <r>
      <rPr>
        <b/>
        <sz val="11"/>
        <color theme="3" tint="0.39997558519241921"/>
        <rFont val="Tahoma"/>
        <family val="2"/>
        <scheme val="minor"/>
      </rPr>
      <t>2.5</t>
    </r>
    <r>
      <rPr>
        <sz val="11"/>
        <color theme="1"/>
        <rFont val="Tahoma"/>
        <family val="2"/>
        <charset val="222"/>
        <scheme val="minor"/>
      </rPr>
      <t>/</t>
    </r>
    <r>
      <rPr>
        <b/>
        <sz val="11"/>
        <color theme="6" tint="-0.249977111117893"/>
        <rFont val="Tahoma"/>
        <family val="2"/>
        <scheme val="minor"/>
      </rPr>
      <t>40</t>
    </r>
    <r>
      <rPr>
        <sz val="11"/>
        <color theme="1"/>
        <rFont val="Tahoma"/>
        <family val="2"/>
        <charset val="222"/>
        <scheme val="minor"/>
      </rPr>
      <t xml:space="preserve">)X1000  = 62.5 mL </t>
    </r>
  </si>
  <si>
    <r>
      <t>และสารละลาย10% DN/2     = (</t>
    </r>
    <r>
      <rPr>
        <b/>
        <sz val="11"/>
        <color theme="9" tint="-0.249977111117893"/>
        <rFont val="Tahoma"/>
        <family val="2"/>
        <scheme val="minor"/>
      </rPr>
      <t>37.5</t>
    </r>
    <r>
      <rPr>
        <sz val="11"/>
        <color theme="1"/>
        <rFont val="Tahoma"/>
        <family val="2"/>
        <charset val="222"/>
        <scheme val="minor"/>
      </rPr>
      <t>/</t>
    </r>
    <r>
      <rPr>
        <b/>
        <sz val="11"/>
        <color theme="6" tint="-0.249977111117893"/>
        <rFont val="Tahoma"/>
        <family val="2"/>
        <scheme val="minor"/>
      </rPr>
      <t>40</t>
    </r>
    <r>
      <rPr>
        <sz val="11"/>
        <color theme="1"/>
        <rFont val="Tahoma"/>
        <family val="2"/>
        <charset val="222"/>
        <scheme val="minor"/>
      </rPr>
      <t xml:space="preserve">)X1000 = 937.5 mL </t>
    </r>
  </si>
  <si>
    <t xml:space="preserve">พัฒนาโดย งานเภสัชสนเทสและนโยบายยา </t>
  </si>
  <si>
    <t>กลุ่มงานเภสัชกรรม</t>
  </si>
  <si>
    <t>สารน้ำที่มีความเข้มข้นของ Dextrose ต้องการเตรียม คือ</t>
  </si>
  <si>
    <t>ขนาดยาในแต่ละข้อบ่งใช้</t>
  </si>
  <si>
    <t xml:space="preserve">ขนาดยาในการให้แบบ Infusion </t>
  </si>
  <si>
    <t xml:space="preserve">Maximum Infusion Rate </t>
  </si>
  <si>
    <t>Acute MI treated with fibrinolytic</t>
  </si>
  <si>
    <t>12 units/Kg/hr</t>
  </si>
  <si>
    <t>1000 units/hr</t>
  </si>
  <si>
    <t>ACS,mechanical valve</t>
  </si>
  <si>
    <t>15 units/Kg/hr</t>
  </si>
  <si>
    <t>1200 units/hr</t>
  </si>
  <si>
    <t>PE&amp;ventricular/atrial thrombus</t>
  </si>
  <si>
    <t>18 units/Kg/hr</t>
  </si>
  <si>
    <t>1800 units/hr</t>
  </si>
  <si>
    <t>Peripheral arterial embolism/DVT</t>
  </si>
  <si>
    <t>ความเข้มข้นของยาที่ต้องการ</t>
  </si>
  <si>
    <t xml:space="preserve">ควรกลับถุงน้ำเกลืออย่างน้อย 6 ครั้งหลังจากเติม heparin ลงไปในถุงเพื่อให้ผสมกันอย่างทั่วถึง </t>
  </si>
  <si>
    <t>ตรวจ infusion pump สม่ำเสมอ อย่างน้อยทุก 2 ชม.</t>
  </si>
  <si>
    <t>เช่น 100 :1 คือ 100 unit/mL, 50 :1 คือ 50 unit/mL</t>
  </si>
  <si>
    <t>ปริมาตรสารละลายที่ต้องการผสม</t>
  </si>
  <si>
    <t>unit/hr</t>
  </si>
  <si>
    <t>เตรียมสารละลาย โดย</t>
  </si>
  <si>
    <t>สารละลายที่ใช้ได้ D-5-W / NSS ขนาด</t>
  </si>
  <si>
    <t>ดูดสารละลายเดิมออก เป็นปริมาตร</t>
  </si>
  <si>
    <t>เติมสารละลาย Heparin เป็นปริมาตร</t>
  </si>
  <si>
    <t>unit/mL</t>
  </si>
  <si>
    <t>บริหารยาแก่ผู้ป่วย โดยให้ยาในขนาด</t>
  </si>
  <si>
    <t>Infusion rate เท่ากับ</t>
  </si>
  <si>
    <t>mL/hr</t>
  </si>
  <si>
    <r>
      <t xml:space="preserve">ความคงตัวของยา  ยาที่ผสมแล้วมีความคงตัว 24 ชั่วโมง ที่อุณหภูมิห้อง (25 </t>
    </r>
    <r>
      <rPr>
        <vertAlign val="superscript"/>
        <sz val="16"/>
        <color theme="1"/>
        <rFont val="TH SarabunPSK"/>
        <family val="2"/>
      </rPr>
      <t>O</t>
    </r>
    <r>
      <rPr>
        <sz val="16"/>
        <color theme="1"/>
        <rFont val="TH SarabunPSK"/>
        <family val="2"/>
      </rPr>
      <t>C)</t>
    </r>
  </si>
  <si>
    <t>การผสมและอัตราการให้ยา Heparin</t>
  </si>
  <si>
    <t>:</t>
  </si>
  <si>
    <t>ขนาดยาที่ให้</t>
  </si>
  <si>
    <t>น้ำหนักตัวผู้ป่วย</t>
  </si>
  <si>
    <t>Kg</t>
  </si>
  <si>
    <t>=</t>
  </si>
  <si>
    <t>amp</t>
  </si>
  <si>
    <t>ความเข้มข้นสุดท้าย</t>
  </si>
  <si>
    <t>mcg/mL</t>
  </si>
  <si>
    <t>mcg/kg/min</t>
  </si>
  <si>
    <t>ความเข้มข้นที่แนะนำให้ใช้</t>
  </si>
  <si>
    <t xml:space="preserve">มีความเสี่ยงการเกิด Vasoconstriction </t>
  </si>
  <si>
    <t>ความหมายสัญลักษณ์</t>
  </si>
  <si>
    <t>ความเข้มข้นสูงกว่าขนาดแนะนำ</t>
  </si>
  <si>
    <t>เฝ้าระวังใกล้ชิด</t>
  </si>
  <si>
    <t>ไม่แนะนำให้ใช้</t>
  </si>
  <si>
    <t xml:space="preserve">พัฒนาโดย งานเภสัชสนเทศและนโยบายยา </t>
  </si>
  <si>
    <t>เติมสารละลาย Noradrenaline เป็นปริมาตร</t>
  </si>
  <si>
    <t>เหลือน้ำเกลือ</t>
  </si>
  <si>
    <t>วิธีคำนวณ</t>
  </si>
  <si>
    <r>
      <t>การผสมและอัตราการให้ยา Noradrenaline(LEVOPHED</t>
    </r>
    <r>
      <rPr>
        <b/>
        <vertAlign val="superscript"/>
        <sz val="18"/>
        <color theme="0"/>
        <rFont val="Tahoma"/>
        <family val="2"/>
        <scheme val="minor"/>
      </rPr>
      <t>®</t>
    </r>
    <r>
      <rPr>
        <b/>
        <sz val="18"/>
        <color theme="0"/>
        <rFont val="Tahoma"/>
        <family val="2"/>
        <scheme val="minor"/>
      </rPr>
      <t>)</t>
    </r>
  </si>
  <si>
    <r>
      <t>ยา Heparin เฉพาะ NUPARIN</t>
    </r>
    <r>
      <rPr>
        <vertAlign val="superscript"/>
        <sz val="16"/>
        <rFont val="TH SarabunPSK"/>
        <family val="2"/>
      </rPr>
      <t>®</t>
    </r>
    <r>
      <rPr>
        <sz val="16"/>
        <rFont val="TH SarabunPSK"/>
        <family val="2"/>
      </rPr>
      <t xml:space="preserve"> หลังเปิดใช้ มีข้อมูลความคงตัว 48 ชั่วโมงในตู่เย็น (2 – 8 </t>
    </r>
    <r>
      <rPr>
        <vertAlign val="superscript"/>
        <sz val="16"/>
        <rFont val="TH SarabunPSK"/>
        <family val="2"/>
      </rPr>
      <t>O</t>
    </r>
    <r>
      <rPr>
        <sz val="16"/>
        <rFont val="TH SarabunPSK"/>
        <family val="2"/>
      </rPr>
      <t>C)</t>
    </r>
  </si>
  <si>
    <t>หากขนาดยาเกิน 1 mcg/kg/min เฝ้าระวังการเกิด vasoconstriction อย่างใกล้ชิด</t>
  </si>
  <si>
    <t>ขนาดยาที่แนะนำคือ 0.01-3 mcg/kg/min</t>
  </si>
  <si>
    <t>การผสมและอัตราการให้ยา Nicardipine</t>
  </si>
  <si>
    <t>mg/mL</t>
  </si>
  <si>
    <t>สารละลายที่ใช้ได้ D5W, D5S, NSS ขนาด</t>
  </si>
  <si>
    <t>เติมสารละลาย Nicardipine เป็นปริมาตร</t>
  </si>
  <si>
    <t>หรือ microdrop/hr</t>
  </si>
  <si>
    <r>
      <rPr>
        <sz val="16"/>
        <rFont val="Symbol"/>
        <family val="1"/>
        <charset val="2"/>
      </rPr>
      <t>°</t>
    </r>
    <r>
      <rPr>
        <sz val="16"/>
        <rFont val="TH SarabunPSK"/>
        <family val="2"/>
      </rPr>
      <t>Start rate [ 5 mg/hr ]</t>
    </r>
  </si>
  <si>
    <r>
      <rPr>
        <sz val="16"/>
        <rFont val="Symbol"/>
        <family val="1"/>
        <charset val="2"/>
      </rPr>
      <t>°</t>
    </r>
    <r>
      <rPr>
        <sz val="16"/>
        <rFont val="TH SarabunPSK"/>
        <family val="2"/>
      </rPr>
      <t>Titrate 2.5 mg/hr ทุก 15 นาที</t>
    </r>
  </si>
  <si>
    <r>
      <rPr>
        <sz val="16"/>
        <rFont val="Symbol"/>
        <family val="1"/>
        <charset val="2"/>
      </rPr>
      <t>°</t>
    </r>
    <r>
      <rPr>
        <sz val="16"/>
        <rFont val="TH SarabunPSK"/>
        <family val="2"/>
      </rPr>
      <t>Max rate [15 mg/hr ]</t>
    </r>
  </si>
  <si>
    <t>สารละลายที่ใช้ได้ D-5-W, D-5-S ขนาด</t>
  </si>
  <si>
    <r>
      <rPr>
        <sz val="16"/>
        <rFont val="Symbol"/>
        <family val="1"/>
        <charset val="2"/>
      </rPr>
      <t>°</t>
    </r>
    <r>
      <rPr>
        <sz val="16"/>
        <rFont val="TH SarabunPSK"/>
        <family val="2"/>
      </rPr>
      <t>หากผู้ป่วยตอบสนองยาให้ลดลง 3 mg/hr
  ทุก 15 นาที</t>
    </r>
  </si>
  <si>
    <t>บริหารยาแก่ผู้ป่วย โดยให้ยา</t>
  </si>
  <si>
    <t>mg : mL</t>
  </si>
  <si>
    <t>ไม่มีข้อมูลความคงตัวของยาหลังผสม ดังนั้นควรผสมยาเป็นปริมาตรน้อยๆ</t>
  </si>
  <si>
    <r>
      <rPr>
        <sz val="16"/>
        <color theme="1"/>
        <rFont val="Symbol"/>
        <family val="1"/>
        <charset val="2"/>
      </rPr>
      <t xml:space="preserve">× </t>
    </r>
    <r>
      <rPr>
        <sz val="16"/>
        <color theme="1"/>
        <rFont val="TH SarabunPSK"/>
        <family val="2"/>
      </rPr>
      <t>ความเข้มข้น 0.1 - 0.2 mg/mL  คงตัว 24 ชั่วโมง ในอุณหภูมิห้อง</t>
    </r>
  </si>
  <si>
    <r>
      <rPr>
        <sz val="16"/>
        <color theme="1"/>
        <rFont val="Symbol"/>
        <family val="1"/>
        <charset val="2"/>
      </rPr>
      <t>×</t>
    </r>
    <r>
      <rPr>
        <sz val="16"/>
        <color theme="1"/>
        <rFont val="TH SarabunPSK"/>
        <family val="2"/>
      </rPr>
      <t xml:space="preserve"> หากต้องการจำกัดน้ำ (restrict fluid) อาจผสมให้ได้ความเข้มข้น 0.5 mg/mL </t>
    </r>
  </si>
  <si>
    <t>mcg : mL</t>
  </si>
  <si>
    <t>mcg/hr</t>
  </si>
  <si>
    <r>
      <rPr>
        <b/>
        <sz val="16"/>
        <rFont val="TH SarabunPSK"/>
        <family val="2"/>
      </rPr>
      <t>ขนาดยา</t>
    </r>
    <r>
      <rPr>
        <sz val="16"/>
        <rFont val="TH SarabunPSK"/>
        <family val="2"/>
      </rPr>
      <t xml:space="preserve"> ในข้อบ่งใช้ Analgesia for a mechanically ventilated patient, ICU</t>
    </r>
  </si>
  <si>
    <r>
      <rPr>
        <u/>
        <sz val="16"/>
        <color theme="1"/>
        <rFont val="TH SarabunPSK"/>
        <family val="2"/>
      </rPr>
      <t>Continuous infusion</t>
    </r>
    <r>
      <rPr>
        <sz val="16"/>
        <color theme="1"/>
        <rFont val="TH SarabunPSK"/>
        <family val="2"/>
      </rPr>
      <t xml:space="preserve"> : 0.7 to 10 mcg/kg/hr IV </t>
    </r>
  </si>
  <si>
    <r>
      <rPr>
        <u/>
        <sz val="16"/>
        <color theme="1"/>
        <rFont val="TH SarabunPSK"/>
        <family val="2"/>
      </rPr>
      <t>Intermittent dosing</t>
    </r>
    <r>
      <rPr>
        <sz val="16"/>
        <color theme="1"/>
        <rFont val="TH SarabunPSK"/>
        <family val="2"/>
      </rPr>
      <t xml:space="preserve"> : 0.35 to 1.5 mcg/kg IV every 0.5 to 1 hour</t>
    </r>
  </si>
  <si>
    <t>สารละลายหลังผสมคงตัว 24 ชั่วโมงที่อุณหภูมิห้อง/ในตู้เย็น</t>
  </si>
  <si>
    <t>mL  เหลือน้ำเกลือ</t>
  </si>
  <si>
    <t>การผสมและอัตราการให้ยา Fentanyl</t>
  </si>
  <si>
    <t>เติมสารละลาย Fentanyl เป็นปริมาตร</t>
  </si>
  <si>
    <t>การผสมและอัตราการให้ยา Nitroglygerin</t>
  </si>
  <si>
    <t>เติมสารละลาย Nitroglygerin เป็นปริมาตร</t>
  </si>
  <si>
    <t>mcg/min</t>
  </si>
  <si>
    <t>mg/min</t>
  </si>
  <si>
    <t xml:space="preserve">กรอกข้อมูลที่ต้องใช้ในการคำนวณ ในช่อง </t>
  </si>
  <si>
    <t>ด้านล่าง</t>
  </si>
  <si>
    <t></t>
  </si>
  <si>
    <t></t>
  </si>
  <si>
    <t></t>
  </si>
  <si>
    <r>
      <rPr>
        <u/>
        <sz val="16"/>
        <color theme="1"/>
        <rFont val="TH SarabunPSK"/>
        <family val="2"/>
      </rPr>
      <t>การผสมยา Heparin</t>
    </r>
    <r>
      <rPr>
        <sz val="16"/>
        <color theme="1"/>
        <rFont val="TH SarabunPSK"/>
        <family val="2"/>
      </rPr>
      <t xml:space="preserve">   Standard concentration : 25,000 unit/ 500 mL D5W (50 unit/1mL)</t>
    </r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</si>
  <si>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Heparin injection 25000 unit/5 mL</t>
    </r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</si>
  <si>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การเตรียม สารละลาย Heparin ความเข้มข้นที่ต้องการ</t>
    </r>
  </si>
  <si>
    <t>ผสมโดย ดูดสารละลายออก แล้วเติม Heparin ในปริมาตรเท่ากัน</t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</si>
  <si>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อัตราเร็วในการให้ยา</t>
    </r>
    <r>
      <rPr>
        <b/>
        <sz val="16"/>
        <color rgb="FF7030A0"/>
        <rFont val="TH SarabunPSK"/>
        <family val="2"/>
      </rPr>
      <t/>
    </r>
  </si>
  <si>
    <t>vials</t>
  </si>
  <si>
    <t>mL =</t>
  </si>
  <si>
    <t>(1 vial = 5 mL)</t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</si>
  <si>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การเตรียม สารละลาย Noradrenaline  ความเข้มข้นที่ต้องการ</t>
    </r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</si>
  <si>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การเตรียม สารละลาย Nicardipine ความเข้มข้นที่ต้องการ</t>
    </r>
  </si>
  <si>
    <t>ผสมโดย ดูดสารละลายออก แล้วเติม Nicardipine ในปริมาตรเท่ากัน</t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</si>
  <si>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การเตรียม สารละลาย Fentanyl ความเข้มข้นที่ต้องการ</t>
    </r>
  </si>
  <si>
    <t>ผสมโดย ดูดสารละลายออก แล้วเติม Fentanyl ในปริมาตรเท่ากัน</t>
  </si>
  <si>
    <r>
      <rPr>
        <u/>
        <sz val="16"/>
        <color theme="1"/>
        <rFont val="TH SarabunPSK"/>
        <family val="2"/>
      </rPr>
      <t>ความเข้มข้น</t>
    </r>
    <r>
      <rPr>
        <sz val="16"/>
        <color theme="1"/>
        <rFont val="TH SarabunPSK"/>
        <family val="2"/>
      </rPr>
      <t xml:space="preserve"> Standard concentration 8 mcg/mL (4:500)</t>
    </r>
  </si>
  <si>
    <t>ต้องเจือจางยาด้วยสารละลายที่ประกอบด้วย dextrose เท่านั้น</t>
  </si>
  <si>
    <t>ห้ามใช้เมื่อสีของยาเปลี่ยนไปเป็นสีน้ำตาล, สีชมพู หรือสีที่เข้มกว่าสีเหลือง หรือมีตะกอนเกิดขึ้น</t>
  </si>
  <si>
    <t>x</t>
  </si>
  <si>
    <t>ความคงตัวหลังผสมยาจะคงตัวอยู่ได้ 24 ชั่วโมง ที่อุณหภูมิห้อง</t>
  </si>
  <si>
    <t>อัตราการให้ยา</t>
  </si>
  <si>
    <r>
      <t xml:space="preserve">4 </t>
    </r>
    <r>
      <rPr>
        <sz val="16"/>
        <color theme="1"/>
        <rFont val="TH SarabunPSK"/>
        <family val="2"/>
      </rPr>
      <t>ขนาดยาที่ได้รับ</t>
    </r>
  </si>
  <si>
    <t>ผสมโดย ดูดสารละลายออก แล้วเติม Nitroglygerin ในปริมาตรเท่ากัน</t>
  </si>
  <si>
    <r>
      <rPr>
        <sz val="16"/>
        <color theme="1"/>
        <rFont val="Webdings"/>
        <family val="1"/>
        <charset val="2"/>
      </rPr>
      <t xml:space="preserve">4 </t>
    </r>
    <r>
      <rPr>
        <sz val="16"/>
        <color theme="1"/>
        <rFont val="TH SarabunPSK"/>
        <family val="2"/>
      </rPr>
      <t>การเตรียม สารละลาย Nitroglygerin ความเข้มข้นที่ต้องการ</t>
    </r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</si>
  <si>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Noradrenaline (LEVOPHED</t>
    </r>
    <r>
      <rPr>
        <b/>
        <vertAlign val="superscript"/>
        <sz val="16"/>
        <color theme="1"/>
        <rFont val="TH SarabunPSK"/>
        <family val="2"/>
      </rPr>
      <t>®</t>
    </r>
    <r>
      <rPr>
        <b/>
        <sz val="16"/>
        <color theme="1"/>
        <rFont val="TH SarabunPSK"/>
        <family val="2"/>
      </rPr>
      <t>) Injection 4 mg/4 mL</t>
    </r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</si>
  <si>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Nicardipine injection 10 mg/10 mL</t>
    </r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</si>
  <si>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Fentanyl injection 100 mcg/2 mL</t>
    </r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</si>
  <si>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Nitroglygerin injection 50 mg/10 mL</t>
    </r>
  </si>
  <si>
    <t>ความคงตัวหลังเจือจางยาคือ 24 ชั่วโมง ที่อุณหภูมิห้อง</t>
  </si>
  <si>
    <t xml:space="preserve">ความเข้มข้นสูงสุด (maximum concentration) คือ 400 mcg/mL </t>
  </si>
  <si>
    <t>หากไม่ตอบสนอง เพิ่ม 5 mcg/min ทุก 5-15 นาที</t>
  </si>
  <si>
    <r>
      <t xml:space="preserve">เพิ่ม 5 mcg/min </t>
    </r>
    <r>
      <rPr>
        <sz val="16"/>
        <color theme="0"/>
        <rFont val="Symbol"/>
        <family val="1"/>
        <charset val="2"/>
      </rPr>
      <t>Þ</t>
    </r>
    <r>
      <rPr>
        <sz val="16"/>
        <color theme="0"/>
        <rFont val="TH SarabunPSK"/>
        <family val="2"/>
      </rPr>
      <t xml:space="preserve"> เพิ่ม Infusion rate ครั้งละ</t>
    </r>
  </si>
  <si>
    <r>
      <t xml:space="preserve">ขนาดยาสูงสุดไม่เกิน 400 mcg/min เท่ากับ </t>
    </r>
    <r>
      <rPr>
        <b/>
        <u/>
        <sz val="16"/>
        <color theme="0"/>
        <rFont val="TH SarabunPSK"/>
        <family val="2"/>
      </rPr>
      <t>ไม่เกิน</t>
    </r>
  </si>
  <si>
    <t>การผสมและอัตราการให้ยา Midazolam</t>
  </si>
  <si>
    <r>
      <rPr>
        <u/>
        <sz val="16"/>
        <color theme="1"/>
        <rFont val="TH SarabunPSK"/>
        <family val="2"/>
      </rPr>
      <t>รูปแบบยา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Midazolam injection 5 mg/1 mL</t>
    </r>
  </si>
  <si>
    <t>mg/hr</t>
  </si>
  <si>
    <t xml:space="preserve">ขนาดยา  ในข้อบ่งใช้ Sedation of Intubated/Ventilated Patients
</t>
  </si>
  <si>
    <r>
      <rPr>
        <u/>
        <sz val="14"/>
        <color theme="1"/>
        <rFont val="TH SarabunPSK"/>
        <family val="2"/>
      </rPr>
      <t>Maintenance</t>
    </r>
    <r>
      <rPr>
        <sz val="14"/>
        <color theme="1"/>
        <rFont val="TH SarabunPSK"/>
        <family val="2"/>
      </rPr>
      <t>: Initial, 20-100 mcg/kg/hr infusion; titrate up or down 25-50% PRN</t>
    </r>
  </si>
  <si>
    <r>
      <rPr>
        <u/>
        <sz val="16"/>
        <color theme="1"/>
        <rFont val="TH SarabunPSK"/>
        <family val="2"/>
      </rPr>
      <t>Load</t>
    </r>
    <r>
      <rPr>
        <sz val="16"/>
        <color theme="1"/>
        <rFont val="TH SarabunPSK"/>
        <family val="2"/>
      </rPr>
      <t>: 10-50 mcg/kg (dose range 0.5-4 mg) slow IV injection or infusion 
        over several minutes; repeat q5-15min PRN</t>
    </r>
  </si>
  <si>
    <t>ผสมโดย ดูดสารละลายออก แล้วเติม midazolam ในปริมาตรเท่ากัน</t>
  </si>
  <si>
    <t>เลือกหัวข้อที่ต้องการ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</si>
</sst>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0.0"/>
  </numFmts>
  <fonts count="64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6"/>
      <color theme="0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ahoma"/>
      <family val="2"/>
      <charset val="222"/>
    </font>
    <font>
      <b/>
      <sz val="11"/>
      <color theme="9" tint="-0.249977111117893"/>
      <name val="Tahoma"/>
      <family val="2"/>
      <scheme val="minor"/>
    </font>
    <font>
      <b/>
      <sz val="11"/>
      <color theme="6" tint="-0.249977111117893"/>
      <name val="Tahoma"/>
      <family val="2"/>
      <scheme val="minor"/>
    </font>
    <font>
      <b/>
      <sz val="11"/>
      <color theme="3" tint="0.39997558519241921"/>
      <name val="Tahoma"/>
      <family val="2"/>
      <scheme val="minor"/>
    </font>
    <font>
      <sz val="14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2"/>
      <color theme="0"/>
      <name val="TH SarabunPSK"/>
      <family val="2"/>
    </font>
    <font>
      <sz val="16"/>
      <color theme="0"/>
      <name val="TH SarabunPSK"/>
      <family val="2"/>
    </font>
    <font>
      <sz val="14"/>
      <name val="TH SarabunPSK"/>
      <family val="2"/>
    </font>
    <font>
      <b/>
      <sz val="14"/>
      <color theme="0"/>
      <name val="TH SarabunPSK"/>
      <family val="2"/>
    </font>
    <font>
      <sz val="12"/>
      <name val="TH SarabunPSK"/>
      <family val="2"/>
    </font>
    <font>
      <b/>
      <sz val="12"/>
      <color theme="0" tint="-4.9989318521683403E-2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rgb="FF000000"/>
      <name val="TH SarabunPSK"/>
      <family val="2"/>
    </font>
    <font>
      <vertAlign val="superscript"/>
      <sz val="16"/>
      <color theme="1"/>
      <name val="TH SarabunPSK"/>
      <family val="2"/>
    </font>
    <font>
      <vertAlign val="superscript"/>
      <sz val="16"/>
      <name val="TH SarabunPSK"/>
      <family val="2"/>
    </font>
    <font>
      <b/>
      <sz val="18"/>
      <color rgb="FFC00000"/>
      <name val="TH SarabunPSK"/>
      <family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36"/>
      <color theme="0"/>
      <name val="TH SarabunPSK"/>
      <family val="2"/>
    </font>
    <font>
      <b/>
      <sz val="20"/>
      <color theme="1"/>
      <name val="TH SarabunPSK"/>
      <family val="2"/>
    </font>
    <font>
      <sz val="14"/>
      <color theme="0"/>
      <name val="TH SarabunPSK"/>
      <family val="2"/>
    </font>
    <font>
      <i/>
      <sz val="14"/>
      <color theme="0"/>
      <name val="TH SarabunPSK"/>
      <family val="2"/>
    </font>
    <font>
      <b/>
      <sz val="18"/>
      <color theme="0"/>
      <name val="Tahoma"/>
      <family val="2"/>
      <scheme val="minor"/>
    </font>
    <font>
      <b/>
      <vertAlign val="superscript"/>
      <sz val="18"/>
      <color theme="0"/>
      <name val="Tahoma"/>
      <family val="2"/>
      <scheme val="minor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sz val="16"/>
      <color theme="1"/>
      <name val="Webdings"/>
      <family val="1"/>
      <charset val="2"/>
    </font>
    <font>
      <b/>
      <sz val="36"/>
      <name val="TH SarabunPSK"/>
      <family val="2"/>
    </font>
    <font>
      <sz val="16"/>
      <name val="Symbol"/>
      <family val="1"/>
      <charset val="2"/>
    </font>
    <font>
      <sz val="11"/>
      <color theme="1"/>
      <name val="TH SarabunPSK"/>
      <family val="2"/>
    </font>
    <font>
      <sz val="16"/>
      <color theme="1"/>
      <name val="Symbol"/>
      <family val="1"/>
      <charset val="2"/>
    </font>
    <font>
      <b/>
      <sz val="18"/>
      <color rgb="FFFFFF00"/>
      <name val="TH SarabunPSK"/>
      <family val="2"/>
    </font>
    <font>
      <sz val="16"/>
      <color rgb="FFFFFF00"/>
      <name val="TH SarabunPSK"/>
      <family val="2"/>
    </font>
    <font>
      <b/>
      <sz val="16"/>
      <color theme="9" tint="-0.249977111117893"/>
      <name val="Wingdings"/>
      <charset val="2"/>
    </font>
    <font>
      <b/>
      <sz val="16"/>
      <color rgb="FFEABC3A"/>
      <name val="Wingdings"/>
      <charset val="2"/>
    </font>
    <font>
      <b/>
      <sz val="16"/>
      <color theme="6" tint="-0.499984740745262"/>
      <name val="Wingdings"/>
      <charset val="2"/>
    </font>
    <font>
      <sz val="16"/>
      <color theme="6" tint="-0.499984740745262"/>
      <name val="TH SarabunPSK"/>
      <family val="2"/>
    </font>
    <font>
      <sz val="18"/>
      <color theme="0"/>
      <name val="TH SarabunPSK"/>
      <family val="2"/>
    </font>
    <font>
      <b/>
      <sz val="20"/>
      <color rgb="FFFF0000"/>
      <name val="Webdings"/>
      <family val="1"/>
      <charset val="2"/>
    </font>
    <font>
      <b/>
      <vertAlign val="superscript"/>
      <sz val="16"/>
      <color theme="1"/>
      <name val="TH SarabunPSK"/>
      <family val="2"/>
    </font>
    <font>
      <b/>
      <sz val="16"/>
      <color theme="5"/>
      <name val="Wingdings"/>
      <charset val="2"/>
    </font>
    <font>
      <sz val="14"/>
      <color theme="7" tint="0.79998168889431442"/>
      <name val="TH SarabunPSK"/>
      <family val="2"/>
    </font>
    <font>
      <b/>
      <sz val="16"/>
      <color rgb="FF7030A0"/>
      <name val="Wingdings"/>
      <charset val="2"/>
    </font>
    <font>
      <sz val="16"/>
      <color theme="0"/>
      <name val="Symbol"/>
      <family val="1"/>
      <charset val="2"/>
    </font>
    <font>
      <sz val="14"/>
      <color rgb="FF7030A0"/>
      <name val="TH SarabunPSK"/>
      <family val="2"/>
    </font>
    <font>
      <b/>
      <u/>
      <sz val="16"/>
      <color theme="0"/>
      <name val="TH SarabunPSK"/>
      <family val="2"/>
    </font>
    <font>
      <u/>
      <sz val="14"/>
      <color theme="1"/>
      <name val="TH SarabunPSK"/>
      <family val="2"/>
    </font>
    <font>
      <b/>
      <sz val="16"/>
      <color rgb="FF00B0F0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0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D63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102">
    <border>
      <left/>
      <right/>
      <top/>
      <bottom/>
      <diagonal/>
    </border>
    <border>
      <left style="thick">
        <color theme="5" tint="0.59996337778862885"/>
      </left>
      <right/>
      <top style="thick">
        <color theme="5" tint="0.59996337778862885"/>
      </top>
      <bottom/>
      <diagonal/>
    </border>
    <border>
      <left/>
      <right/>
      <top style="thick">
        <color theme="5" tint="0.59996337778862885"/>
      </top>
      <bottom/>
      <diagonal/>
    </border>
    <border>
      <left/>
      <right style="thick">
        <color theme="5" tint="0.59996337778862885"/>
      </right>
      <top style="thick">
        <color theme="5" tint="0.59996337778862885"/>
      </top>
      <bottom/>
      <diagonal/>
    </border>
    <border>
      <left style="thick">
        <color theme="5" tint="0.59996337778862885"/>
      </left>
      <right/>
      <top/>
      <bottom/>
      <diagonal/>
    </border>
    <border>
      <left/>
      <right style="thick">
        <color theme="5" tint="0.59996337778862885"/>
      </right>
      <top/>
      <bottom/>
      <diagonal/>
    </border>
    <border>
      <left style="thick">
        <color theme="5" tint="0.59996337778862885"/>
      </left>
      <right/>
      <top/>
      <bottom style="thick">
        <color theme="5" tint="0.59996337778862885"/>
      </bottom>
      <diagonal/>
    </border>
    <border>
      <left/>
      <right/>
      <top/>
      <bottom style="thick">
        <color theme="5" tint="0.59996337778862885"/>
      </bottom>
      <diagonal/>
    </border>
    <border>
      <left/>
      <right style="thick">
        <color theme="5" tint="0.59996337778862885"/>
      </right>
      <top/>
      <bottom style="thick">
        <color theme="5" tint="0.59996337778862885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/>
      <top/>
      <bottom style="thick">
        <color theme="6" tint="-0.249977111117893"/>
      </bottom>
      <diagonal/>
    </border>
    <border>
      <left/>
      <right/>
      <top style="thick">
        <color theme="6" tint="-0.249977111117893"/>
      </top>
      <bottom style="thick">
        <color theme="6" tint="-0.249977111117893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/>
      <top style="thick">
        <color theme="2" tint="-0.24994659260841701"/>
      </top>
      <bottom style="thick">
        <color theme="2" tint="-0.24994659260841701"/>
      </bottom>
      <diagonal/>
    </border>
    <border>
      <left/>
      <right style="thick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3" borderId="0" xfId="0" applyFont="1" applyFill="1" applyBorder="1" applyProtection="1">
      <protection locked="0"/>
    </xf>
    <xf numFmtId="0" fontId="4" fillId="4" borderId="0" xfId="0" applyFont="1" applyFill="1" applyProtection="1"/>
    <xf numFmtId="2" fontId="4" fillId="4" borderId="0" xfId="0" applyNumberFormat="1" applyFont="1" applyFill="1" applyProtection="1"/>
    <xf numFmtId="2" fontId="11" fillId="5" borderId="0" xfId="0" applyNumberFormat="1" applyFont="1" applyFill="1" applyAlignment="1" applyProtection="1">
      <alignment horizontal="right"/>
    </xf>
    <xf numFmtId="2" fontId="11" fillId="9" borderId="0" xfId="0" applyNumberFormat="1" applyFont="1" applyFill="1" applyAlignment="1" applyProtection="1">
      <alignment horizontal="right"/>
    </xf>
    <xf numFmtId="0" fontId="31" fillId="7" borderId="0" xfId="0" applyFont="1" applyFill="1" applyBorder="1" applyAlignment="1" applyProtection="1">
      <alignment vertical="center" wrapText="1"/>
    </xf>
    <xf numFmtId="0" fontId="31" fillId="7" borderId="15" xfId="0" applyFont="1" applyFill="1" applyBorder="1" applyAlignment="1" applyProtection="1">
      <alignment vertical="center" wrapText="1"/>
    </xf>
    <xf numFmtId="0" fontId="31" fillId="8" borderId="18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vertical="center"/>
    </xf>
    <xf numFmtId="0" fontId="0" fillId="12" borderId="0" xfId="0" applyFill="1"/>
    <xf numFmtId="0" fontId="31" fillId="13" borderId="0" xfId="0" applyFont="1" applyFill="1" applyBorder="1" applyAlignment="1" applyProtection="1">
      <alignment vertical="center" wrapText="1"/>
    </xf>
    <xf numFmtId="2" fontId="11" fillId="14" borderId="0" xfId="0" applyNumberFormat="1" applyFont="1" applyFill="1" applyAlignment="1" applyProtection="1">
      <alignment horizontal="right"/>
    </xf>
    <xf numFmtId="0" fontId="32" fillId="10" borderId="0" xfId="0" applyFont="1" applyFill="1" applyBorder="1" applyProtection="1">
      <protection locked="0"/>
    </xf>
    <xf numFmtId="0" fontId="24" fillId="7" borderId="0" xfId="0" applyFont="1" applyFill="1" applyBorder="1" applyAlignment="1" applyProtection="1">
      <alignment vertical="center" wrapText="1"/>
    </xf>
    <xf numFmtId="2" fontId="24" fillId="1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12" borderId="0" xfId="0" applyFill="1" applyProtection="1"/>
    <xf numFmtId="0" fontId="19" fillId="12" borderId="0" xfId="0" applyFont="1" applyFill="1" applyAlignment="1" applyProtection="1"/>
    <xf numFmtId="0" fontId="20" fillId="12" borderId="0" xfId="0" applyFont="1" applyFill="1" applyAlignment="1" applyProtection="1"/>
    <xf numFmtId="0" fontId="0" fillId="12" borderId="0" xfId="0" applyFill="1" applyAlignment="1" applyProtection="1"/>
    <xf numFmtId="0" fontId="11" fillId="12" borderId="0" xfId="0" applyFont="1" applyFill="1" applyProtection="1"/>
    <xf numFmtId="0" fontId="11" fillId="12" borderId="0" xfId="0" applyFont="1" applyFill="1" applyAlignment="1" applyProtection="1">
      <alignment horizontal="right"/>
    </xf>
    <xf numFmtId="0" fontId="19" fillId="12" borderId="0" xfId="0" applyFont="1" applyFill="1" applyBorder="1" applyAlignment="1" applyProtection="1">
      <alignment horizontal="right" indent="1"/>
    </xf>
    <xf numFmtId="0" fontId="19" fillId="12" borderId="0" xfId="0" applyFont="1" applyFill="1" applyAlignment="1" applyProtection="1">
      <alignment horizontal="right"/>
    </xf>
    <xf numFmtId="0" fontId="0" fillId="12" borderId="1" xfId="0" applyFill="1" applyBorder="1" applyProtection="1"/>
    <xf numFmtId="0" fontId="0" fillId="12" borderId="2" xfId="0" applyFill="1" applyBorder="1" applyProtection="1"/>
    <xf numFmtId="0" fontId="0" fillId="12" borderId="3" xfId="0" applyFill="1" applyBorder="1" applyProtection="1"/>
    <xf numFmtId="0" fontId="26" fillId="12" borderId="0" xfId="0" applyFont="1" applyFill="1" applyProtection="1"/>
    <xf numFmtId="0" fontId="19" fillId="12" borderId="4" xfId="0" applyFont="1" applyFill="1" applyBorder="1" applyProtection="1"/>
    <xf numFmtId="0" fontId="19" fillId="12" borderId="0" xfId="0" applyFont="1" applyFill="1" applyBorder="1" applyProtection="1"/>
    <xf numFmtId="0" fontId="19" fillId="12" borderId="5" xfId="0" applyFont="1" applyFill="1" applyBorder="1" applyProtection="1"/>
    <xf numFmtId="0" fontId="26" fillId="0" borderId="0" xfId="0" applyFont="1" applyProtection="1"/>
    <xf numFmtId="0" fontId="19" fillId="12" borderId="0" xfId="0" applyFont="1" applyFill="1" applyBorder="1" applyAlignment="1" applyProtection="1">
      <alignment horizontal="left"/>
    </xf>
    <xf numFmtId="0" fontId="1" fillId="12" borderId="6" xfId="0" applyFont="1" applyFill="1" applyBorder="1" applyProtection="1"/>
    <xf numFmtId="0" fontId="1" fillId="12" borderId="7" xfId="0" applyFont="1" applyFill="1" applyBorder="1" applyAlignment="1" applyProtection="1">
      <alignment horizontal="right" indent="1"/>
    </xf>
    <xf numFmtId="0" fontId="1" fillId="12" borderId="7" xfId="0" applyFont="1" applyFill="1" applyBorder="1" applyProtection="1"/>
    <xf numFmtId="0" fontId="1" fillId="12" borderId="8" xfId="0" applyFont="1" applyFill="1" applyBorder="1" applyProtection="1"/>
    <xf numFmtId="0" fontId="18" fillId="12" borderId="2" xfId="0" applyFont="1" applyFill="1" applyBorder="1" applyAlignment="1" applyProtection="1">
      <alignment horizontal="left" vertical="center" wrapText="1"/>
    </xf>
    <xf numFmtId="0" fontId="18" fillId="12" borderId="0" xfId="0" applyFont="1" applyFill="1" applyAlignment="1" applyProtection="1">
      <alignment horizontal="left" vertical="center" wrapText="1"/>
    </xf>
    <xf numFmtId="0" fontId="13" fillId="12" borderId="0" xfId="0" applyFont="1" applyFill="1" applyAlignment="1" applyProtection="1">
      <alignment vertical="center" wrapText="1"/>
    </xf>
    <xf numFmtId="0" fontId="14" fillId="12" borderId="0" xfId="0" applyFont="1" applyFill="1" applyBorder="1" applyAlignment="1" applyProtection="1">
      <alignment horizontal="center"/>
    </xf>
    <xf numFmtId="0" fontId="19" fillId="12" borderId="0" xfId="0" applyFont="1" applyFill="1" applyProtection="1"/>
    <xf numFmtId="0" fontId="27" fillId="7" borderId="9" xfId="0" applyFont="1" applyFill="1" applyBorder="1" applyAlignment="1" applyProtection="1">
      <alignment horizontal="left" vertical="center" wrapText="1"/>
    </xf>
    <xf numFmtId="0" fontId="27" fillId="7" borderId="10" xfId="0" applyFont="1" applyFill="1" applyBorder="1" applyAlignment="1" applyProtection="1">
      <alignment horizontal="left" vertical="center" wrapText="1"/>
    </xf>
    <xf numFmtId="0" fontId="24" fillId="7" borderId="10" xfId="0" applyFont="1" applyFill="1" applyBorder="1" applyAlignment="1" applyProtection="1">
      <alignment vertical="center" wrapText="1"/>
    </xf>
    <xf numFmtId="0" fontId="24" fillId="7" borderId="11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7" borderId="13" xfId="0" applyFont="1" applyFill="1" applyBorder="1" applyProtection="1"/>
    <xf numFmtId="0" fontId="24" fillId="7" borderId="0" xfId="0" applyFont="1" applyFill="1" applyBorder="1" applyAlignment="1" applyProtection="1">
      <alignment vertical="center"/>
    </xf>
    <xf numFmtId="0" fontId="28" fillId="12" borderId="0" xfId="0" applyFont="1" applyFill="1" applyAlignment="1" applyProtection="1">
      <alignment horizontal="left" indent="1"/>
    </xf>
    <xf numFmtId="0" fontId="24" fillId="12" borderId="0" xfId="0" applyFont="1" applyFill="1" applyAlignment="1" applyProtection="1">
      <alignment vertical="center" wrapText="1"/>
    </xf>
    <xf numFmtId="0" fontId="24" fillId="0" borderId="0" xfId="0" applyFont="1" applyProtection="1"/>
    <xf numFmtId="0" fontId="19" fillId="12" borderId="0" xfId="0" applyFont="1" applyFill="1" applyAlignment="1" applyProtection="1">
      <alignment horizontal="left" indent="1"/>
    </xf>
    <xf numFmtId="0" fontId="24" fillId="12" borderId="0" xfId="0" applyFont="1" applyFill="1" applyAlignment="1" applyProtection="1">
      <alignment horizontal="left" vertical="top" indent="1"/>
    </xf>
    <xf numFmtId="0" fontId="24" fillId="12" borderId="0" xfId="0" applyFont="1" applyFill="1" applyAlignment="1" applyProtection="1">
      <alignment horizontal="left" vertical="center" wrapText="1" indent="1"/>
    </xf>
    <xf numFmtId="0" fontId="27" fillId="8" borderId="17" xfId="0" applyFont="1" applyFill="1" applyBorder="1" applyAlignment="1" applyProtection="1">
      <alignment horizontal="left" vertical="center"/>
    </xf>
    <xf numFmtId="0" fontId="27" fillId="8" borderId="18" xfId="0" applyFont="1" applyFill="1" applyBorder="1" applyAlignment="1" applyProtection="1">
      <alignment horizontal="left" vertical="center"/>
    </xf>
    <xf numFmtId="0" fontId="24" fillId="8" borderId="18" xfId="0" applyFont="1" applyFill="1" applyBorder="1" applyAlignment="1" applyProtection="1">
      <alignment vertical="center"/>
    </xf>
    <xf numFmtId="0" fontId="19" fillId="8" borderId="19" xfId="0" applyFont="1" applyFill="1" applyBorder="1" applyAlignment="1" applyProtection="1"/>
    <xf numFmtId="0" fontId="27" fillId="8" borderId="20" xfId="0" applyFont="1" applyFill="1" applyBorder="1" applyAlignment="1" applyProtection="1">
      <alignment horizontal="left" vertical="center"/>
    </xf>
    <xf numFmtId="0" fontId="24" fillId="8" borderId="0" xfId="0" applyFont="1" applyFill="1" applyBorder="1" applyAlignment="1" applyProtection="1">
      <alignment horizontal="left" vertical="center"/>
    </xf>
    <xf numFmtId="0" fontId="24" fillId="8" borderId="0" xfId="0" applyFont="1" applyFill="1" applyBorder="1" applyAlignment="1" applyProtection="1">
      <alignment vertical="center"/>
    </xf>
    <xf numFmtId="0" fontId="24" fillId="8" borderId="21" xfId="0" applyFont="1" applyFill="1" applyBorder="1" applyAlignment="1" applyProtection="1">
      <alignment horizontal="center"/>
    </xf>
    <xf numFmtId="0" fontId="28" fillId="8" borderId="22" xfId="0" applyFont="1" applyFill="1" applyBorder="1" applyAlignment="1" applyProtection="1">
      <alignment horizontal="left" indent="1"/>
    </xf>
    <xf numFmtId="0" fontId="23" fillId="8" borderId="23" xfId="0" applyFont="1" applyFill="1" applyBorder="1" applyAlignment="1" applyProtection="1">
      <alignment horizontal="left" vertical="center"/>
    </xf>
    <xf numFmtId="0" fontId="17" fillId="8" borderId="23" xfId="0" applyFont="1" applyFill="1" applyBorder="1" applyAlignment="1" applyProtection="1">
      <alignment vertical="center"/>
    </xf>
    <xf numFmtId="0" fontId="24" fillId="8" borderId="24" xfId="0" applyFont="1" applyFill="1" applyBorder="1" applyAlignment="1" applyProtection="1">
      <alignment horizontal="center"/>
    </xf>
    <xf numFmtId="0" fontId="11" fillId="12" borderId="26" xfId="0" applyFont="1" applyFill="1" applyBorder="1" applyAlignment="1" applyProtection="1">
      <alignment horizontal="center"/>
    </xf>
    <xf numFmtId="0" fontId="15" fillId="12" borderId="26" xfId="0" applyFont="1" applyFill="1" applyBorder="1" applyAlignment="1" applyProtection="1">
      <alignment vertical="top"/>
    </xf>
    <xf numFmtId="0" fontId="0" fillId="12" borderId="26" xfId="0" applyFill="1" applyBorder="1" applyProtection="1"/>
    <xf numFmtId="0" fontId="15" fillId="12" borderId="0" xfId="0" applyFont="1" applyFill="1" applyBorder="1" applyAlignment="1" applyProtection="1">
      <alignment vertical="top"/>
    </xf>
    <xf numFmtId="0" fontId="0" fillId="12" borderId="0" xfId="0" applyFill="1" applyBorder="1" applyProtection="1"/>
    <xf numFmtId="0" fontId="15" fillId="12" borderId="25" xfId="0" applyFont="1" applyFill="1" applyBorder="1" applyAlignment="1" applyProtection="1">
      <alignment vertical="top" wrapText="1"/>
    </xf>
    <xf numFmtId="0" fontId="0" fillId="12" borderId="25" xfId="0" applyFill="1" applyBorder="1" applyProtection="1"/>
    <xf numFmtId="0" fontId="0" fillId="6" borderId="0" xfId="0" applyFill="1" applyProtection="1"/>
    <xf numFmtId="0" fontId="0" fillId="9" borderId="0" xfId="0" applyFill="1" applyProtection="1"/>
    <xf numFmtId="0" fontId="22" fillId="12" borderId="0" xfId="0" applyFont="1" applyFill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 indent="1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Protection="1"/>
    <xf numFmtId="0" fontId="1" fillId="0" borderId="7" xfId="0" applyFont="1" applyBorder="1" applyAlignment="1" applyProtection="1">
      <alignment horizontal="right" indent="1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 indent="1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 indent="4"/>
    </xf>
    <xf numFmtId="0" fontId="0" fillId="2" borderId="0" xfId="0" applyFill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0" fillId="0" borderId="0" xfId="0" applyAlignment="1" applyProtection="1"/>
    <xf numFmtId="0" fontId="0" fillId="5" borderId="0" xfId="0" applyFill="1" applyProtection="1"/>
    <xf numFmtId="0" fontId="19" fillId="12" borderId="0" xfId="0" applyFont="1" applyFill="1" applyAlignment="1" applyProtection="1">
      <alignment horizontal="left" indent="2"/>
    </xf>
    <xf numFmtId="0" fontId="42" fillId="12" borderId="0" xfId="0" applyFont="1" applyFill="1" applyProtection="1"/>
    <xf numFmtId="0" fontId="19" fillId="12" borderId="0" xfId="0" applyFont="1" applyFill="1" applyAlignment="1" applyProtection="1">
      <alignment horizontal="left"/>
    </xf>
    <xf numFmtId="0" fontId="24" fillId="13" borderId="0" xfId="0" applyFont="1" applyFill="1" applyBorder="1" applyAlignment="1" applyProtection="1">
      <alignment horizontal="center" vertical="center" wrapText="1"/>
    </xf>
    <xf numFmtId="0" fontId="22" fillId="18" borderId="0" xfId="0" applyFont="1" applyFill="1" applyBorder="1" applyProtection="1">
      <protection locked="0"/>
    </xf>
    <xf numFmtId="0" fontId="31" fillId="19" borderId="0" xfId="0" applyFont="1" applyFill="1" applyBorder="1" applyAlignment="1" applyProtection="1">
      <alignment vertical="center"/>
    </xf>
    <xf numFmtId="2" fontId="24" fillId="19" borderId="0" xfId="0" applyNumberFormat="1" applyFont="1" applyFill="1" applyBorder="1" applyAlignment="1" applyProtection="1">
      <alignment horizontal="center" vertical="center"/>
    </xf>
    <xf numFmtId="0" fontId="24" fillId="19" borderId="0" xfId="0" applyFont="1" applyFill="1" applyBorder="1" applyAlignment="1" applyProtection="1">
      <alignment horizontal="left" vertical="center"/>
    </xf>
    <xf numFmtId="2" fontId="11" fillId="20" borderId="0" xfId="0" applyNumberFormat="1" applyFont="1" applyFill="1" applyAlignment="1" applyProtection="1">
      <alignment horizontal="right"/>
    </xf>
    <xf numFmtId="0" fontId="24" fillId="22" borderId="0" xfId="0" applyFont="1" applyFill="1" applyBorder="1" applyAlignment="1" applyProtection="1">
      <alignment vertical="center"/>
    </xf>
    <xf numFmtId="0" fontId="24" fillId="22" borderId="0" xfId="0" applyFont="1" applyFill="1" applyBorder="1" applyAlignment="1" applyProtection="1">
      <alignment horizontal="left" vertical="center"/>
    </xf>
    <xf numFmtId="0" fontId="17" fillId="22" borderId="0" xfId="0" applyFont="1" applyFill="1" applyBorder="1" applyAlignment="1" applyProtection="1">
      <alignment vertical="center"/>
    </xf>
    <xf numFmtId="0" fontId="24" fillId="22" borderId="0" xfId="0" applyFont="1" applyFill="1" applyBorder="1" applyAlignment="1" applyProtection="1">
      <alignment horizontal="center"/>
    </xf>
    <xf numFmtId="0" fontId="27" fillId="22" borderId="27" xfId="0" applyFont="1" applyFill="1" applyBorder="1" applyAlignment="1" applyProtection="1">
      <alignment horizontal="left" vertical="center"/>
    </xf>
    <xf numFmtId="0" fontId="27" fillId="22" borderId="28" xfId="0" applyFont="1" applyFill="1" applyBorder="1" applyAlignment="1" applyProtection="1">
      <alignment horizontal="left" vertical="center"/>
    </xf>
    <xf numFmtId="0" fontId="31" fillId="22" borderId="28" xfId="0" applyFont="1" applyFill="1" applyBorder="1" applyAlignment="1" applyProtection="1">
      <alignment vertical="center"/>
    </xf>
    <xf numFmtId="0" fontId="24" fillId="22" borderId="28" xfId="0" applyFont="1" applyFill="1" applyBorder="1" applyAlignment="1" applyProtection="1">
      <alignment vertical="center"/>
    </xf>
    <xf numFmtId="0" fontId="19" fillId="22" borderId="28" xfId="0" applyFont="1" applyFill="1" applyBorder="1" applyAlignment="1" applyProtection="1"/>
    <xf numFmtId="0" fontId="27" fillId="22" borderId="30" xfId="0" applyFont="1" applyFill="1" applyBorder="1" applyAlignment="1" applyProtection="1">
      <alignment horizontal="left" vertical="center"/>
    </xf>
    <xf numFmtId="0" fontId="28" fillId="22" borderId="30" xfId="0" applyFont="1" applyFill="1" applyBorder="1" applyAlignment="1" applyProtection="1">
      <alignment horizontal="left" indent="1"/>
    </xf>
    <xf numFmtId="0" fontId="24" fillId="22" borderId="33" xfId="0" applyFont="1" applyFill="1" applyBorder="1" applyAlignment="1" applyProtection="1">
      <alignment horizontal="left" vertical="top" wrapText="1"/>
    </xf>
    <xf numFmtId="0" fontId="24" fillId="22" borderId="33" xfId="0" applyFont="1" applyFill="1" applyBorder="1" applyAlignment="1" applyProtection="1">
      <alignment vertical="top"/>
    </xf>
    <xf numFmtId="2" fontId="31" fillId="19" borderId="33" xfId="0" applyNumberFormat="1" applyFont="1" applyFill="1" applyBorder="1" applyAlignment="1" applyProtection="1">
      <alignment vertical="center"/>
    </xf>
    <xf numFmtId="188" fontId="31" fillId="22" borderId="0" xfId="0" applyNumberFormat="1" applyFont="1" applyFill="1" applyBorder="1" applyAlignment="1" applyProtection="1">
      <alignment vertical="center"/>
    </xf>
    <xf numFmtId="188" fontId="31" fillId="22" borderId="33" xfId="0" applyNumberFormat="1" applyFont="1" applyFill="1" applyBorder="1" applyAlignment="1" applyProtection="1">
      <alignment vertical="top"/>
    </xf>
    <xf numFmtId="0" fontId="24" fillId="24" borderId="0" xfId="0" applyFont="1" applyFill="1" applyBorder="1" applyAlignment="1" applyProtection="1">
      <alignment horizontal="left" vertical="center"/>
    </xf>
    <xf numFmtId="0" fontId="31" fillId="24" borderId="0" xfId="0" applyFont="1" applyFill="1" applyBorder="1" applyAlignment="1" applyProtection="1">
      <alignment vertical="center"/>
    </xf>
    <xf numFmtId="0" fontId="24" fillId="24" borderId="0" xfId="0" applyFont="1" applyFill="1" applyBorder="1" applyAlignment="1" applyProtection="1">
      <alignment vertical="center"/>
    </xf>
    <xf numFmtId="0" fontId="24" fillId="23" borderId="0" xfId="0" applyFont="1" applyFill="1" applyBorder="1" applyAlignment="1" applyProtection="1">
      <alignment horizontal="left" vertical="center"/>
    </xf>
    <xf numFmtId="0" fontId="31" fillId="23" borderId="0" xfId="0" applyFont="1" applyFill="1" applyBorder="1" applyAlignment="1" applyProtection="1">
      <alignment vertical="center"/>
    </xf>
    <xf numFmtId="0" fontId="24" fillId="23" borderId="0" xfId="0" applyFont="1" applyFill="1" applyBorder="1" applyAlignment="1" applyProtection="1">
      <alignment vertical="center"/>
    </xf>
    <xf numFmtId="0" fontId="19" fillId="3" borderId="0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24" fillId="24" borderId="0" xfId="0" applyFont="1" applyFill="1" applyBorder="1" applyAlignment="1" applyProtection="1">
      <alignment horizontal="center" vertical="center"/>
    </xf>
    <xf numFmtId="0" fontId="27" fillId="23" borderId="35" xfId="0" applyFont="1" applyFill="1" applyBorder="1" applyAlignment="1" applyProtection="1">
      <alignment horizontal="left" vertical="center"/>
    </xf>
    <xf numFmtId="0" fontId="27" fillId="23" borderId="38" xfId="0" applyFont="1" applyFill="1" applyBorder="1" applyAlignment="1" applyProtection="1">
      <alignment horizontal="left" vertical="center"/>
    </xf>
    <xf numFmtId="0" fontId="28" fillId="23" borderId="40" xfId="0" applyFont="1" applyFill="1" applyBorder="1" applyAlignment="1" applyProtection="1">
      <alignment horizontal="left" indent="1"/>
    </xf>
    <xf numFmtId="0" fontId="23" fillId="23" borderId="41" xfId="0" applyFont="1" applyFill="1" applyBorder="1" applyAlignment="1" applyProtection="1">
      <alignment horizontal="left" vertical="center"/>
    </xf>
    <xf numFmtId="0" fontId="17" fillId="23" borderId="41" xfId="0" applyFont="1" applyFill="1" applyBorder="1" applyAlignment="1" applyProtection="1">
      <alignment vertical="center"/>
    </xf>
    <xf numFmtId="0" fontId="24" fillId="23" borderId="0" xfId="0" applyFont="1" applyFill="1" applyBorder="1" applyAlignment="1" applyProtection="1">
      <alignment horizontal="center"/>
    </xf>
    <xf numFmtId="0" fontId="19" fillId="23" borderId="36" xfId="0" applyFont="1" applyFill="1" applyBorder="1" applyAlignment="1" applyProtection="1"/>
    <xf numFmtId="0" fontId="24" fillId="23" borderId="41" xfId="0" applyFont="1" applyFill="1" applyBorder="1" applyAlignment="1" applyProtection="1">
      <alignment horizontal="center"/>
    </xf>
    <xf numFmtId="0" fontId="27" fillId="24" borderId="43" xfId="0" applyFont="1" applyFill="1" applyBorder="1" applyAlignment="1" applyProtection="1">
      <alignment horizontal="left" vertical="center"/>
    </xf>
    <xf numFmtId="0" fontId="27" fillId="24" borderId="44" xfId="0" applyFont="1" applyFill="1" applyBorder="1" applyAlignment="1" applyProtection="1">
      <alignment horizontal="left" vertical="center"/>
    </xf>
    <xf numFmtId="0" fontId="24" fillId="24" borderId="44" xfId="0" applyFont="1" applyFill="1" applyBorder="1" applyAlignment="1" applyProtection="1">
      <alignment vertical="center"/>
    </xf>
    <xf numFmtId="0" fontId="24" fillId="24" borderId="45" xfId="0" applyFont="1" applyFill="1" applyBorder="1" applyAlignment="1" applyProtection="1">
      <alignment horizontal="center"/>
    </xf>
    <xf numFmtId="0" fontId="19" fillId="24" borderId="47" xfId="0" applyFont="1" applyFill="1" applyBorder="1" applyAlignment="1" applyProtection="1"/>
    <xf numFmtId="0" fontId="24" fillId="24" borderId="47" xfId="0" applyFont="1" applyFill="1" applyBorder="1" applyAlignment="1" applyProtection="1">
      <alignment vertical="center"/>
    </xf>
    <xf numFmtId="0" fontId="27" fillId="24" borderId="48" xfId="0" applyFont="1" applyFill="1" applyBorder="1" applyAlignment="1" applyProtection="1">
      <alignment horizontal="left" vertical="center"/>
    </xf>
    <xf numFmtId="0" fontId="24" fillId="24" borderId="49" xfId="0" applyFont="1" applyFill="1" applyBorder="1" applyAlignment="1" applyProtection="1">
      <alignment vertical="center"/>
    </xf>
    <xf numFmtId="0" fontId="24" fillId="24" borderId="49" xfId="0" applyFont="1" applyFill="1" applyBorder="1" applyAlignment="1" applyProtection="1">
      <alignment horizontal="center" vertical="center"/>
    </xf>
    <xf numFmtId="0" fontId="24" fillId="24" borderId="50" xfId="0" applyFont="1" applyFill="1" applyBorder="1" applyAlignment="1" applyProtection="1">
      <alignment vertical="center"/>
    </xf>
    <xf numFmtId="0" fontId="27" fillId="23" borderId="36" xfId="0" applyFont="1" applyFill="1" applyBorder="1" applyAlignment="1" applyProtection="1">
      <alignment horizontal="left"/>
    </xf>
    <xf numFmtId="0" fontId="31" fillId="23" borderId="36" xfId="0" applyFont="1" applyFill="1" applyBorder="1" applyAlignment="1" applyProtection="1"/>
    <xf numFmtId="0" fontId="24" fillId="23" borderId="36" xfId="0" applyFont="1" applyFill="1" applyBorder="1" applyAlignment="1" applyProtection="1"/>
    <xf numFmtId="0" fontId="24" fillId="24" borderId="49" xfId="0" applyFont="1" applyFill="1" applyBorder="1" applyAlignment="1" applyProtection="1">
      <alignment horizontal="left" vertical="top"/>
    </xf>
    <xf numFmtId="0" fontId="31" fillId="24" borderId="49" xfId="0" applyFont="1" applyFill="1" applyBorder="1" applyAlignment="1" applyProtection="1">
      <alignment vertical="top"/>
    </xf>
    <xf numFmtId="0" fontId="24" fillId="24" borderId="49" xfId="0" applyFont="1" applyFill="1" applyBorder="1" applyAlignment="1" applyProtection="1">
      <alignment vertical="top"/>
    </xf>
    <xf numFmtId="2" fontId="11" fillId="24" borderId="0" xfId="0" applyNumberFormat="1" applyFont="1" applyFill="1" applyAlignment="1" applyProtection="1">
      <alignment horizontal="right"/>
    </xf>
    <xf numFmtId="0" fontId="1" fillId="12" borderId="0" xfId="0" applyFont="1" applyFill="1" applyBorder="1" applyProtection="1"/>
    <xf numFmtId="0" fontId="1" fillId="12" borderId="0" xfId="0" applyFont="1" applyFill="1" applyBorder="1" applyAlignment="1" applyProtection="1">
      <alignment horizontal="right" indent="1"/>
    </xf>
    <xf numFmtId="0" fontId="19" fillId="29" borderId="0" xfId="0" applyFont="1" applyFill="1" applyBorder="1" applyProtection="1">
      <protection locked="0"/>
    </xf>
    <xf numFmtId="0" fontId="27" fillId="29" borderId="0" xfId="0" applyFont="1" applyFill="1" applyBorder="1" applyProtection="1">
      <protection locked="0"/>
    </xf>
    <xf numFmtId="0" fontId="24" fillId="27" borderId="0" xfId="0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horizontal="left" vertical="center"/>
    </xf>
    <xf numFmtId="0" fontId="31" fillId="28" borderId="0" xfId="0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horizontal="center" vertical="center"/>
    </xf>
    <xf numFmtId="0" fontId="27" fillId="28" borderId="51" xfId="0" applyFont="1" applyFill="1" applyBorder="1" applyAlignment="1" applyProtection="1">
      <alignment horizontal="left" vertical="center"/>
    </xf>
    <xf numFmtId="0" fontId="27" fillId="28" borderId="52" xfId="0" applyFont="1" applyFill="1" applyBorder="1" applyAlignment="1" applyProtection="1">
      <alignment horizontal="left" vertical="center"/>
    </xf>
    <xf numFmtId="0" fontId="24" fillId="28" borderId="52" xfId="0" applyFont="1" applyFill="1" applyBorder="1" applyAlignment="1" applyProtection="1">
      <alignment vertical="center"/>
    </xf>
    <xf numFmtId="0" fontId="24" fillId="28" borderId="53" xfId="0" applyFont="1" applyFill="1" applyBorder="1" applyAlignment="1" applyProtection="1">
      <alignment horizontal="center"/>
    </xf>
    <xf numFmtId="0" fontId="19" fillId="28" borderId="55" xfId="0" applyFont="1" applyFill="1" applyBorder="1" applyAlignment="1" applyProtection="1"/>
    <xf numFmtId="0" fontId="24" fillId="28" borderId="55" xfId="0" applyFont="1" applyFill="1" applyBorder="1" applyAlignment="1" applyProtection="1">
      <alignment vertical="center"/>
    </xf>
    <xf numFmtId="0" fontId="27" fillId="28" borderId="56" xfId="0" applyFont="1" applyFill="1" applyBorder="1" applyAlignment="1" applyProtection="1">
      <alignment horizontal="left" vertical="center"/>
    </xf>
    <xf numFmtId="0" fontId="24" fillId="28" borderId="57" xfId="0" applyFont="1" applyFill="1" applyBorder="1" applyAlignment="1" applyProtection="1">
      <alignment horizontal="left" vertical="top"/>
    </xf>
    <xf numFmtId="0" fontId="31" fillId="28" borderId="57" xfId="0" applyFont="1" applyFill="1" applyBorder="1" applyAlignment="1" applyProtection="1">
      <alignment vertical="top"/>
    </xf>
    <xf numFmtId="0" fontId="24" fillId="28" borderId="58" xfId="0" applyFont="1" applyFill="1" applyBorder="1" applyAlignment="1" applyProtection="1">
      <alignment vertical="center"/>
    </xf>
    <xf numFmtId="0" fontId="27" fillId="27" borderId="51" xfId="0" applyFont="1" applyFill="1" applyBorder="1" applyAlignment="1" applyProtection="1">
      <alignment horizontal="left" vertical="center"/>
    </xf>
    <xf numFmtId="0" fontId="24" fillId="27" borderId="52" xfId="0" applyFont="1" applyFill="1" applyBorder="1" applyAlignment="1" applyProtection="1"/>
    <xf numFmtId="0" fontId="19" fillId="27" borderId="52" xfId="0" applyFont="1" applyFill="1" applyBorder="1" applyAlignment="1" applyProtection="1"/>
    <xf numFmtId="0" fontId="27" fillId="27" borderId="54" xfId="0" applyFont="1" applyFill="1" applyBorder="1" applyAlignment="1" applyProtection="1">
      <alignment horizontal="left" vertical="center"/>
    </xf>
    <xf numFmtId="0" fontId="24" fillId="27" borderId="0" xfId="0" applyFont="1" applyFill="1" applyBorder="1" applyAlignment="1" applyProtection="1">
      <alignment horizontal="center"/>
    </xf>
    <xf numFmtId="0" fontId="28" fillId="27" borderId="56" xfId="0" applyFont="1" applyFill="1" applyBorder="1" applyAlignment="1" applyProtection="1">
      <alignment horizontal="left" indent="1"/>
    </xf>
    <xf numFmtId="0" fontId="23" fillId="27" borderId="57" xfId="0" applyFont="1" applyFill="1" applyBorder="1" applyAlignment="1" applyProtection="1">
      <alignment horizontal="left" vertical="center"/>
    </xf>
    <xf numFmtId="0" fontId="17" fillId="27" borderId="57" xfId="0" applyFont="1" applyFill="1" applyBorder="1" applyAlignment="1" applyProtection="1">
      <alignment vertical="center"/>
    </xf>
    <xf numFmtId="0" fontId="24" fillId="27" borderId="57" xfId="0" applyFont="1" applyFill="1" applyBorder="1" applyAlignment="1" applyProtection="1">
      <alignment horizontal="center"/>
    </xf>
    <xf numFmtId="0" fontId="32" fillId="27" borderId="52" xfId="0" applyFont="1" applyFill="1" applyBorder="1" applyAlignment="1" applyProtection="1">
      <alignment horizontal="left"/>
    </xf>
    <xf numFmtId="0" fontId="14" fillId="27" borderId="0" xfId="0" applyFont="1" applyFill="1" applyBorder="1" applyAlignment="1" applyProtection="1">
      <alignment horizontal="left" vertical="center"/>
    </xf>
    <xf numFmtId="0" fontId="14" fillId="27" borderId="52" xfId="0" applyFont="1" applyFill="1" applyBorder="1" applyAlignment="1" applyProtection="1"/>
    <xf numFmtId="0" fontId="14" fillId="27" borderId="0" xfId="0" applyFont="1" applyFill="1" applyBorder="1" applyAlignment="1" applyProtection="1">
      <alignment vertical="center"/>
    </xf>
    <xf numFmtId="0" fontId="47" fillId="27" borderId="52" xfId="0" applyFont="1" applyFill="1" applyBorder="1" applyAlignment="1" applyProtection="1"/>
    <xf numFmtId="0" fontId="47" fillId="27" borderId="0" xfId="0" applyFont="1" applyFill="1" applyBorder="1" applyAlignment="1" applyProtection="1">
      <alignment vertical="center"/>
    </xf>
    <xf numFmtId="2" fontId="11" fillId="29" borderId="0" xfId="0" applyNumberFormat="1" applyFont="1" applyFill="1" applyAlignment="1" applyProtection="1">
      <alignment horizontal="right"/>
    </xf>
    <xf numFmtId="0" fontId="22" fillId="12" borderId="0" xfId="0" applyFont="1" applyFill="1" applyBorder="1" applyAlignment="1" applyProtection="1">
      <alignment horizontal="right"/>
    </xf>
    <xf numFmtId="0" fontId="24" fillId="28" borderId="57" xfId="0" applyFont="1" applyFill="1" applyBorder="1" applyAlignment="1" applyProtection="1">
      <alignment horizontal="right" vertical="top"/>
    </xf>
    <xf numFmtId="187" fontId="48" fillId="28" borderId="57" xfId="0" applyNumberFormat="1" applyFont="1" applyFill="1" applyBorder="1" applyAlignment="1" applyProtection="1">
      <alignment horizontal="center" vertical="top"/>
    </xf>
    <xf numFmtId="0" fontId="48" fillId="28" borderId="57" xfId="0" applyFont="1" applyFill="1" applyBorder="1" applyAlignment="1" applyProtection="1">
      <alignment horizontal="left" vertical="top"/>
    </xf>
    <xf numFmtId="187" fontId="41" fillId="12" borderId="0" xfId="0" applyNumberFormat="1" applyFont="1" applyFill="1" applyBorder="1" applyProtection="1"/>
    <xf numFmtId="0" fontId="41" fillId="12" borderId="0" xfId="0" applyFont="1" applyFill="1" applyBorder="1" applyProtection="1"/>
    <xf numFmtId="0" fontId="19" fillId="14" borderId="0" xfId="0" applyFont="1" applyFill="1" applyBorder="1" applyProtection="1">
      <protection locked="0"/>
    </xf>
    <xf numFmtId="0" fontId="19" fillId="14" borderId="0" xfId="0" applyFont="1" applyFill="1" applyBorder="1" applyAlignment="1" applyProtection="1">
      <alignment horizontal="right"/>
      <protection locked="0"/>
    </xf>
    <xf numFmtId="0" fontId="19" fillId="12" borderId="0" xfId="0" applyFont="1" applyFill="1" applyAlignment="1" applyProtection="1">
      <alignment horizontal="center"/>
    </xf>
    <xf numFmtId="0" fontId="11" fillId="10" borderId="0" xfId="0" applyFont="1" applyFill="1" applyProtection="1"/>
    <xf numFmtId="0" fontId="51" fillId="7" borderId="12" xfId="0" applyFont="1" applyFill="1" applyBorder="1" applyAlignment="1" applyProtection="1">
      <alignment horizontal="right" vertical="center" wrapText="1"/>
    </xf>
    <xf numFmtId="0" fontId="51" fillId="7" borderId="14" xfId="0" applyFont="1" applyFill="1" applyBorder="1" applyAlignment="1" applyProtection="1">
      <alignment horizontal="right" vertical="center" wrapText="1"/>
    </xf>
    <xf numFmtId="0" fontId="24" fillId="7" borderId="15" xfId="0" applyFont="1" applyFill="1" applyBorder="1" applyAlignment="1" applyProtection="1">
      <alignment vertical="center" wrapText="1"/>
    </xf>
    <xf numFmtId="0" fontId="0" fillId="12" borderId="0" xfId="0" applyFont="1" applyFill="1" applyProtection="1"/>
    <xf numFmtId="0" fontId="0" fillId="12" borderId="0" xfId="0" applyFont="1" applyFill="1" applyAlignment="1" applyProtection="1"/>
    <xf numFmtId="0" fontId="0" fillId="0" borderId="0" xfId="0" applyFont="1" applyProtection="1"/>
    <xf numFmtId="0" fontId="32" fillId="12" borderId="0" xfId="0" applyFont="1" applyFill="1" applyBorder="1" applyProtection="1"/>
    <xf numFmtId="0" fontId="24" fillId="7" borderId="16" xfId="0" applyFont="1" applyFill="1" applyBorder="1" applyAlignment="1" applyProtection="1">
      <alignment vertical="center" wrapText="1"/>
    </xf>
    <xf numFmtId="188" fontId="24" fillId="7" borderId="0" xfId="0" applyNumberFormat="1" applyFont="1" applyFill="1" applyBorder="1" applyAlignment="1" applyProtection="1">
      <alignment vertical="center"/>
    </xf>
    <xf numFmtId="0" fontId="24" fillId="7" borderId="15" xfId="0" applyFont="1" applyFill="1" applyBorder="1" applyAlignment="1" applyProtection="1">
      <alignment horizontal="right" vertical="top"/>
    </xf>
    <xf numFmtId="188" fontId="31" fillId="13" borderId="65" xfId="0" applyNumberFormat="1" applyFont="1" applyFill="1" applyBorder="1" applyAlignment="1" applyProtection="1">
      <alignment vertical="center" wrapText="1"/>
    </xf>
    <xf numFmtId="0" fontId="19" fillId="12" borderId="0" xfId="0" applyFont="1" applyFill="1" applyAlignment="1" applyProtection="1">
      <alignment horizontal="left" vertical="top" indent="2"/>
    </xf>
    <xf numFmtId="0" fontId="56" fillId="24" borderId="46" xfId="0" applyFont="1" applyFill="1" applyBorder="1" applyAlignment="1" applyProtection="1">
      <alignment horizontal="right" vertical="center"/>
    </xf>
    <xf numFmtId="0" fontId="58" fillId="28" borderId="54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27" borderId="0" xfId="0" applyFont="1" applyFill="1" applyBorder="1" applyAlignment="1" applyProtection="1">
      <alignment horizontal="center"/>
    </xf>
    <xf numFmtId="0" fontId="53" fillId="27" borderId="0" xfId="0" applyFont="1" applyFill="1" applyBorder="1" applyAlignment="1" applyProtection="1">
      <alignment vertical="center"/>
    </xf>
    <xf numFmtId="0" fontId="27" fillId="33" borderId="0" xfId="0" applyFont="1" applyFill="1" applyBorder="1" applyProtection="1">
      <protection locked="0"/>
    </xf>
    <xf numFmtId="0" fontId="0" fillId="12" borderId="78" xfId="0" applyFill="1" applyBorder="1" applyProtection="1"/>
    <xf numFmtId="0" fontId="0" fillId="12" borderId="79" xfId="0" applyFill="1" applyBorder="1" applyProtection="1"/>
    <xf numFmtId="0" fontId="0" fillId="12" borderId="80" xfId="0" applyFill="1" applyBorder="1" applyProtection="1"/>
    <xf numFmtId="0" fontId="19" fillId="12" borderId="81" xfId="0" applyFont="1" applyFill="1" applyBorder="1" applyProtection="1"/>
    <xf numFmtId="0" fontId="19" fillId="12" borderId="82" xfId="0" applyFont="1" applyFill="1" applyBorder="1" applyProtection="1"/>
    <xf numFmtId="0" fontId="1" fillId="12" borderId="83" xfId="0" applyFont="1" applyFill="1" applyBorder="1" applyProtection="1"/>
    <xf numFmtId="0" fontId="1" fillId="12" borderId="84" xfId="0" applyFont="1" applyFill="1" applyBorder="1" applyAlignment="1" applyProtection="1">
      <alignment horizontal="right" indent="1"/>
    </xf>
    <xf numFmtId="0" fontId="1" fillId="12" borderId="84" xfId="0" applyFont="1" applyFill="1" applyBorder="1" applyProtection="1"/>
    <xf numFmtId="0" fontId="1" fillId="12" borderId="85" xfId="0" applyFont="1" applyFill="1" applyBorder="1" applyProtection="1"/>
    <xf numFmtId="0" fontId="22" fillId="33" borderId="0" xfId="0" applyFont="1" applyFill="1" applyBorder="1" applyProtection="1">
      <protection locked="0"/>
    </xf>
    <xf numFmtId="0" fontId="24" fillId="34" borderId="0" xfId="0" applyFont="1" applyFill="1" applyBorder="1" applyAlignment="1" applyProtection="1">
      <alignment horizontal="left" vertical="center"/>
    </xf>
    <xf numFmtId="0" fontId="31" fillId="34" borderId="0" xfId="0" applyFont="1" applyFill="1" applyBorder="1" applyAlignment="1" applyProtection="1">
      <alignment vertical="center"/>
    </xf>
    <xf numFmtId="0" fontId="24" fillId="34" borderId="0" xfId="0" applyFont="1" applyFill="1" applyBorder="1" applyAlignment="1" applyProtection="1">
      <alignment vertical="center"/>
    </xf>
    <xf numFmtId="0" fontId="24" fillId="34" borderId="0" xfId="0" applyFont="1" applyFill="1" applyBorder="1" applyAlignment="1" applyProtection="1">
      <alignment horizontal="center" vertical="center"/>
    </xf>
    <xf numFmtId="0" fontId="24" fillId="35" borderId="0" xfId="0" applyFont="1" applyFill="1" applyBorder="1" applyAlignment="1" applyProtection="1">
      <alignment horizontal="left" vertical="center"/>
    </xf>
    <xf numFmtId="0" fontId="31" fillId="35" borderId="0" xfId="0" applyFont="1" applyFill="1" applyBorder="1" applyAlignment="1" applyProtection="1">
      <alignment vertical="center"/>
    </xf>
    <xf numFmtId="0" fontId="24" fillId="35" borderId="0" xfId="0" applyFont="1" applyFill="1" applyBorder="1" applyAlignment="1" applyProtection="1">
      <alignment vertical="center"/>
    </xf>
    <xf numFmtId="0" fontId="27" fillId="34" borderId="78" xfId="0" applyFont="1" applyFill="1" applyBorder="1" applyAlignment="1" applyProtection="1">
      <alignment horizontal="left" vertical="center"/>
    </xf>
    <xf numFmtId="0" fontId="27" fillId="34" borderId="79" xfId="0" applyFont="1" applyFill="1" applyBorder="1" applyAlignment="1" applyProtection="1">
      <alignment horizontal="left" vertical="center"/>
    </xf>
    <xf numFmtId="0" fontId="24" fillId="34" borderId="79" xfId="0" applyFont="1" applyFill="1" applyBorder="1" applyAlignment="1" applyProtection="1">
      <alignment vertical="center"/>
    </xf>
    <xf numFmtId="0" fontId="24" fillId="34" borderId="80" xfId="0" applyFont="1" applyFill="1" applyBorder="1" applyAlignment="1" applyProtection="1">
      <alignment horizontal="center"/>
    </xf>
    <xf numFmtId="0" fontId="63" fillId="34" borderId="81" xfId="0" applyFont="1" applyFill="1" applyBorder="1" applyAlignment="1" applyProtection="1">
      <alignment horizontal="right" vertical="center"/>
    </xf>
    <xf numFmtId="0" fontId="19" fillId="34" borderId="82" xfId="0" applyFont="1" applyFill="1" applyBorder="1" applyAlignment="1" applyProtection="1"/>
    <xf numFmtId="0" fontId="24" fillId="34" borderId="82" xfId="0" applyFont="1" applyFill="1" applyBorder="1" applyAlignment="1" applyProtection="1">
      <alignment vertical="center"/>
    </xf>
    <xf numFmtId="0" fontId="27" fillId="34" borderId="83" xfId="0" applyFont="1" applyFill="1" applyBorder="1" applyAlignment="1" applyProtection="1">
      <alignment horizontal="left" vertical="center"/>
    </xf>
    <xf numFmtId="0" fontId="24" fillId="34" borderId="84" xfId="0" applyFont="1" applyFill="1" applyBorder="1" applyAlignment="1" applyProtection="1">
      <alignment horizontal="left" vertical="top"/>
    </xf>
    <xf numFmtId="0" fontId="31" fillId="34" borderId="84" xfId="0" applyFont="1" applyFill="1" applyBorder="1" applyAlignment="1" applyProtection="1">
      <alignment vertical="top"/>
    </xf>
    <xf numFmtId="0" fontId="24" fillId="34" borderId="84" xfId="0" applyFont="1" applyFill="1" applyBorder="1" applyAlignment="1" applyProtection="1">
      <alignment vertical="top"/>
    </xf>
    <xf numFmtId="0" fontId="24" fillId="34" borderId="84" xfId="0" applyFont="1" applyFill="1" applyBorder="1" applyAlignment="1" applyProtection="1">
      <alignment vertical="center"/>
    </xf>
    <xf numFmtId="0" fontId="24" fillId="34" borderId="84" xfId="0" applyFont="1" applyFill="1" applyBorder="1" applyAlignment="1" applyProtection="1">
      <alignment horizontal="center" vertical="center"/>
    </xf>
    <xf numFmtId="0" fontId="24" fillId="34" borderId="85" xfId="0" applyFont="1" applyFill="1" applyBorder="1" applyAlignment="1" applyProtection="1">
      <alignment vertical="center"/>
    </xf>
    <xf numFmtId="0" fontId="27" fillId="35" borderId="86" xfId="0" applyFont="1" applyFill="1" applyBorder="1" applyAlignment="1" applyProtection="1">
      <alignment horizontal="left" vertical="center"/>
    </xf>
    <xf numFmtId="0" fontId="27" fillId="35" borderId="87" xfId="0" applyFont="1" applyFill="1" applyBorder="1" applyAlignment="1" applyProtection="1">
      <alignment horizontal="left"/>
    </xf>
    <xf numFmtId="0" fontId="31" fillId="35" borderId="87" xfId="0" applyFont="1" applyFill="1" applyBorder="1" applyAlignment="1" applyProtection="1"/>
    <xf numFmtId="0" fontId="24" fillId="35" borderId="87" xfId="0" applyFont="1" applyFill="1" applyBorder="1" applyAlignment="1" applyProtection="1"/>
    <xf numFmtId="0" fontId="19" fillId="35" borderId="87" xfId="0" applyFont="1" applyFill="1" applyBorder="1" applyAlignment="1" applyProtection="1"/>
    <xf numFmtId="0" fontId="27" fillId="35" borderId="89" xfId="0" applyFont="1" applyFill="1" applyBorder="1" applyAlignment="1" applyProtection="1">
      <alignment horizontal="left" vertical="center"/>
    </xf>
    <xf numFmtId="0" fontId="28" fillId="35" borderId="91" xfId="0" applyFont="1" applyFill="1" applyBorder="1" applyAlignment="1" applyProtection="1">
      <alignment horizontal="left" indent="1"/>
    </xf>
    <xf numFmtId="0" fontId="23" fillId="35" borderId="92" xfId="0" applyFont="1" applyFill="1" applyBorder="1" applyAlignment="1" applyProtection="1">
      <alignment horizontal="left" vertical="center"/>
    </xf>
    <xf numFmtId="0" fontId="17" fillId="35" borderId="92" xfId="0" applyFont="1" applyFill="1" applyBorder="1" applyAlignment="1" applyProtection="1">
      <alignment vertical="center"/>
    </xf>
    <xf numFmtId="0" fontId="24" fillId="35" borderId="92" xfId="0" applyFont="1" applyFill="1" applyBorder="1" applyAlignment="1" applyProtection="1">
      <alignment horizontal="center"/>
    </xf>
    <xf numFmtId="2" fontId="11" fillId="33" borderId="0" xfId="0" applyNumberFormat="1" applyFont="1" applyFill="1" applyAlignment="1" applyProtection="1">
      <alignment horizontal="right"/>
    </xf>
    <xf numFmtId="0" fontId="24" fillId="35" borderId="0" xfId="0" applyFont="1" applyFill="1" applyBorder="1" applyAlignment="1" applyProtection="1"/>
    <xf numFmtId="0" fontId="19" fillId="35" borderId="0" xfId="0" applyFont="1" applyFill="1" applyBorder="1" applyAlignment="1" applyProtection="1"/>
    <xf numFmtId="0" fontId="11" fillId="14" borderId="0" xfId="0" applyFont="1" applyFill="1" applyProtection="1"/>
    <xf numFmtId="0" fontId="35" fillId="12" borderId="0" xfId="0" applyFont="1" applyFill="1" applyBorder="1" applyAlignment="1" applyProtection="1">
      <alignment horizontal="center"/>
    </xf>
    <xf numFmtId="0" fontId="27" fillId="13" borderId="59" xfId="0" applyFont="1" applyFill="1" applyBorder="1" applyAlignment="1" applyProtection="1">
      <alignment horizontal="left" vertical="center" wrapText="1"/>
    </xf>
    <xf numFmtId="0" fontId="27" fillId="13" borderId="60" xfId="0" applyFont="1" applyFill="1" applyBorder="1" applyAlignment="1" applyProtection="1">
      <alignment horizontal="left" vertical="center" wrapText="1"/>
    </xf>
    <xf numFmtId="0" fontId="24" fillId="13" borderId="60" xfId="0" applyFont="1" applyFill="1" applyBorder="1" applyAlignment="1" applyProtection="1">
      <alignment vertical="center" wrapText="1"/>
    </xf>
    <xf numFmtId="0" fontId="24" fillId="13" borderId="61" xfId="0" applyFont="1" applyFill="1" applyBorder="1" applyAlignment="1" applyProtection="1">
      <alignment horizontal="center"/>
    </xf>
    <xf numFmtId="0" fontId="49" fillId="13" borderId="62" xfId="0" applyFont="1" applyFill="1" applyBorder="1" applyAlignment="1" applyProtection="1">
      <alignment horizontal="left" vertical="center" wrapText="1"/>
    </xf>
    <xf numFmtId="0" fontId="24" fillId="13" borderId="0" xfId="0" applyFont="1" applyFill="1" applyBorder="1" applyAlignment="1" applyProtection="1">
      <alignment vertical="center" wrapText="1"/>
    </xf>
    <xf numFmtId="0" fontId="19" fillId="13" borderId="63" xfId="0" applyFont="1" applyFill="1" applyBorder="1" applyProtection="1"/>
    <xf numFmtId="0" fontId="24" fillId="13" borderId="0" xfId="0" applyFont="1" applyFill="1" applyBorder="1" applyAlignment="1" applyProtection="1">
      <alignment horizontal="left" vertical="center"/>
    </xf>
    <xf numFmtId="0" fontId="0" fillId="13" borderId="0" xfId="0" applyFill="1" applyBorder="1" applyProtection="1"/>
    <xf numFmtId="2" fontId="24" fillId="13" borderId="0" xfId="0" applyNumberFormat="1" applyFont="1" applyFill="1" applyBorder="1" applyAlignment="1" applyProtection="1">
      <alignment vertical="center" wrapText="1"/>
    </xf>
    <xf numFmtId="0" fontId="0" fillId="13" borderId="63" xfId="0" applyFill="1" applyBorder="1" applyProtection="1"/>
    <xf numFmtId="0" fontId="0" fillId="13" borderId="64" xfId="0" applyFill="1" applyBorder="1" applyProtection="1"/>
    <xf numFmtId="0" fontId="24" fillId="13" borderId="65" xfId="0" applyFont="1" applyFill="1" applyBorder="1" applyAlignment="1" applyProtection="1">
      <alignment vertical="center" wrapText="1"/>
    </xf>
    <xf numFmtId="0" fontId="0" fillId="13" borderId="65" xfId="0" applyFill="1" applyBorder="1" applyProtection="1"/>
    <xf numFmtId="0" fontId="24" fillId="13" borderId="65" xfId="0" applyFont="1" applyFill="1" applyBorder="1" applyAlignment="1" applyProtection="1">
      <alignment vertical="center"/>
    </xf>
    <xf numFmtId="0" fontId="0" fillId="13" borderId="66" xfId="0" applyFill="1" applyBorder="1" applyProtection="1"/>
    <xf numFmtId="0" fontId="14" fillId="12" borderId="0" xfId="0" applyFont="1" applyFill="1" applyBorder="1" applyProtection="1"/>
    <xf numFmtId="0" fontId="52" fillId="12" borderId="0" xfId="0" applyFont="1" applyFill="1" applyBorder="1" applyProtection="1"/>
    <xf numFmtId="187" fontId="53" fillId="12" borderId="0" xfId="0" applyNumberFormat="1" applyFont="1" applyFill="1" applyBorder="1" applyProtection="1"/>
    <xf numFmtId="0" fontId="54" fillId="12" borderId="0" xfId="0" applyFont="1" applyFill="1" applyBorder="1" applyProtection="1"/>
    <xf numFmtId="187" fontId="33" fillId="12" borderId="0" xfId="0" applyNumberFormat="1" applyFont="1" applyFill="1" applyBorder="1" applyProtection="1"/>
    <xf numFmtId="0" fontId="14" fillId="16" borderId="67" xfId="0" applyFont="1" applyFill="1" applyBorder="1" applyProtection="1"/>
    <xf numFmtId="0" fontId="32" fillId="16" borderId="68" xfId="0" applyFont="1" applyFill="1" applyBorder="1" applyProtection="1"/>
    <xf numFmtId="187" fontId="33" fillId="16" borderId="68" xfId="0" applyNumberFormat="1" applyFont="1" applyFill="1" applyBorder="1" applyProtection="1"/>
    <xf numFmtId="0" fontId="14" fillId="16" borderId="68" xfId="0" applyFont="1" applyFill="1" applyBorder="1" applyProtection="1"/>
    <xf numFmtId="0" fontId="14" fillId="16" borderId="69" xfId="0" applyFont="1" applyFill="1" applyBorder="1" applyProtection="1"/>
    <xf numFmtId="0" fontId="14" fillId="15" borderId="70" xfId="0" applyFont="1" applyFill="1" applyBorder="1" applyProtection="1"/>
    <xf numFmtId="0" fontId="37" fillId="15" borderId="71" xfId="0" applyFont="1" applyFill="1" applyBorder="1" applyProtection="1"/>
    <xf numFmtId="187" fontId="14" fillId="15" borderId="71" xfId="0" applyNumberFormat="1" applyFont="1" applyFill="1" applyBorder="1" applyProtection="1"/>
    <xf numFmtId="0" fontId="14" fillId="15" borderId="71" xfId="0" applyFont="1" applyFill="1" applyBorder="1" applyProtection="1"/>
    <xf numFmtId="0" fontId="14" fillId="15" borderId="72" xfId="0" applyFont="1" applyFill="1" applyBorder="1" applyProtection="1"/>
    <xf numFmtId="0" fontId="14" fillId="15" borderId="73" xfId="0" applyFont="1" applyFill="1" applyBorder="1" applyProtection="1"/>
    <xf numFmtId="0" fontId="36" fillId="15" borderId="0" xfId="0" applyFont="1" applyFill="1" applyBorder="1" applyAlignment="1" applyProtection="1">
      <alignment horizontal="left" indent="1"/>
    </xf>
    <xf numFmtId="2" fontId="25" fillId="15" borderId="0" xfId="0" applyNumberFormat="1" applyFont="1" applyFill="1" applyBorder="1" applyAlignment="1" applyProtection="1">
      <alignment horizontal="right"/>
    </xf>
    <xf numFmtId="0" fontId="14" fillId="15" borderId="0" xfId="0" applyFont="1" applyFill="1" applyBorder="1" applyProtection="1"/>
    <xf numFmtId="0" fontId="14" fillId="15" borderId="74" xfId="0" applyFont="1" applyFill="1" applyBorder="1" applyProtection="1"/>
    <xf numFmtId="0" fontId="0" fillId="15" borderId="73" xfId="0" applyFill="1" applyBorder="1" applyProtection="1"/>
    <xf numFmtId="0" fontId="0" fillId="15" borderId="0" xfId="0" applyFill="1" applyBorder="1" applyProtection="1"/>
    <xf numFmtId="0" fontId="16" fillId="15" borderId="0" xfId="0" applyFont="1" applyFill="1" applyBorder="1" applyProtection="1"/>
    <xf numFmtId="0" fontId="12" fillId="15" borderId="0" xfId="0" applyFont="1" applyFill="1" applyBorder="1" applyProtection="1"/>
    <xf numFmtId="0" fontId="0" fillId="15" borderId="74" xfId="0" applyFill="1" applyBorder="1" applyProtection="1"/>
    <xf numFmtId="0" fontId="0" fillId="15" borderId="75" xfId="0" applyFill="1" applyBorder="1" applyProtection="1"/>
    <xf numFmtId="0" fontId="0" fillId="15" borderId="76" xfId="0" applyFill="1" applyBorder="1" applyProtection="1"/>
    <xf numFmtId="0" fontId="0" fillId="15" borderId="77" xfId="0" applyFill="1" applyBorder="1" applyProtection="1"/>
    <xf numFmtId="0" fontId="0" fillId="11" borderId="0" xfId="0" applyFill="1" applyProtection="1"/>
    <xf numFmtId="0" fontId="0" fillId="14" borderId="0" xfId="0" applyFill="1" applyProtection="1"/>
    <xf numFmtId="0" fontId="19" fillId="12" borderId="0" xfId="0" applyFont="1" applyFill="1" applyBorder="1" applyAlignment="1" applyProtection="1"/>
    <xf numFmtId="0" fontId="11" fillId="0" borderId="0" xfId="0" applyFont="1" applyFill="1" applyProtection="1"/>
    <xf numFmtId="0" fontId="11" fillId="26" borderId="0" xfId="0" applyFont="1" applyFill="1" applyProtection="1"/>
    <xf numFmtId="0" fontId="27" fillId="19" borderId="27" xfId="0" applyFont="1" applyFill="1" applyBorder="1" applyAlignment="1" applyProtection="1">
      <alignment horizontal="left" vertical="center"/>
    </xf>
    <xf numFmtId="0" fontId="27" fillId="19" borderId="28" xfId="0" applyFont="1" applyFill="1" applyBorder="1" applyAlignment="1" applyProtection="1">
      <alignment horizontal="left" vertical="center"/>
    </xf>
    <xf numFmtId="0" fontId="24" fillId="19" borderId="28" xfId="0" applyFont="1" applyFill="1" applyBorder="1" applyAlignment="1" applyProtection="1">
      <alignment vertical="center"/>
    </xf>
    <xf numFmtId="0" fontId="24" fillId="19" borderId="29" xfId="0" applyFont="1" applyFill="1" applyBorder="1" applyAlignment="1" applyProtection="1">
      <alignment horizontal="center"/>
    </xf>
    <xf numFmtId="0" fontId="50" fillId="19" borderId="30" xfId="0" applyFont="1" applyFill="1" applyBorder="1" applyAlignment="1" applyProtection="1">
      <alignment horizontal="center" vertical="center"/>
    </xf>
    <xf numFmtId="0" fontId="24" fillId="19" borderId="0" xfId="0" applyFont="1" applyFill="1" applyBorder="1" applyAlignment="1" applyProtection="1">
      <alignment vertical="center"/>
    </xf>
    <xf numFmtId="0" fontId="19" fillId="19" borderId="31" xfId="0" applyFont="1" applyFill="1" applyBorder="1" applyAlignment="1" applyProtection="1"/>
    <xf numFmtId="0" fontId="0" fillId="19" borderId="0" xfId="0" applyFill="1" applyBorder="1" applyAlignment="1" applyProtection="1"/>
    <xf numFmtId="2" fontId="24" fillId="19" borderId="0" xfId="0" applyNumberFormat="1" applyFont="1" applyFill="1" applyBorder="1" applyAlignment="1" applyProtection="1">
      <alignment vertical="center"/>
    </xf>
    <xf numFmtId="0" fontId="0" fillId="19" borderId="31" xfId="0" applyFill="1" applyBorder="1" applyAlignment="1" applyProtection="1"/>
    <xf numFmtId="0" fontId="0" fillId="19" borderId="32" xfId="0" applyFill="1" applyBorder="1" applyAlignment="1" applyProtection="1"/>
    <xf numFmtId="0" fontId="24" fillId="19" borderId="33" xfId="0" applyFont="1" applyFill="1" applyBorder="1" applyAlignment="1" applyProtection="1">
      <alignment horizontal="left" vertical="center"/>
    </xf>
    <xf numFmtId="0" fontId="0" fillId="19" borderId="33" xfId="0" applyFill="1" applyBorder="1" applyAlignment="1" applyProtection="1"/>
    <xf numFmtId="0" fontId="24" fillId="19" borderId="33" xfId="0" applyFont="1" applyFill="1" applyBorder="1" applyAlignment="1" applyProtection="1">
      <alignment vertical="center"/>
    </xf>
    <xf numFmtId="0" fontId="0" fillId="19" borderId="34" xfId="0" applyFill="1" applyBorder="1" applyAlignment="1" applyProtection="1"/>
    <xf numFmtId="0" fontId="45" fillId="12" borderId="0" xfId="0" applyFont="1" applyFill="1" applyProtection="1"/>
    <xf numFmtId="0" fontId="0" fillId="22" borderId="28" xfId="0" applyFill="1" applyBorder="1" applyProtection="1"/>
    <xf numFmtId="0" fontId="0" fillId="22" borderId="29" xfId="0" applyFill="1" applyBorder="1" applyProtection="1"/>
    <xf numFmtId="0" fontId="0" fillId="22" borderId="0" xfId="0" applyFill="1" applyBorder="1" applyProtection="1"/>
    <xf numFmtId="0" fontId="0" fillId="22" borderId="31" xfId="0" applyFill="1" applyBorder="1" applyProtection="1"/>
    <xf numFmtId="0" fontId="0" fillId="22" borderId="30" xfId="0" applyFill="1" applyBorder="1" applyProtection="1"/>
    <xf numFmtId="0" fontId="0" fillId="22" borderId="32" xfId="0" applyFill="1" applyBorder="1" applyProtection="1"/>
    <xf numFmtId="0" fontId="0" fillId="22" borderId="33" xfId="0" applyFill="1" applyBorder="1" applyAlignment="1" applyProtection="1">
      <alignment vertical="top"/>
    </xf>
    <xf numFmtId="0" fontId="0" fillId="22" borderId="33" xfId="0" applyFill="1" applyBorder="1" applyProtection="1"/>
    <xf numFmtId="0" fontId="0" fillId="22" borderId="34" xfId="0" applyFill="1" applyBorder="1" applyProtection="1"/>
    <xf numFmtId="0" fontId="0" fillId="21" borderId="0" xfId="0" applyFill="1" applyProtection="1"/>
    <xf numFmtId="0" fontId="0" fillId="20" borderId="0" xfId="0" applyFill="1" applyProtection="1"/>
    <xf numFmtId="0" fontId="13" fillId="12" borderId="0" xfId="0" applyFont="1" applyFill="1" applyAlignment="1" applyProtection="1">
      <alignment horizontal="center" vertical="center" wrapText="1"/>
    </xf>
    <xf numFmtId="0" fontId="32" fillId="12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Protection="1"/>
    <xf numFmtId="0" fontId="11" fillId="33" borderId="0" xfId="0" applyFont="1" applyFill="1" applyProtection="1"/>
    <xf numFmtId="0" fontId="19" fillId="0" borderId="0" xfId="0" applyFont="1" applyFill="1" applyBorder="1" applyProtection="1"/>
    <xf numFmtId="0" fontId="24" fillId="12" borderId="0" xfId="0" applyFont="1" applyFill="1" applyAlignment="1" applyProtection="1">
      <alignment vertical="center"/>
    </xf>
    <xf numFmtId="0" fontId="15" fillId="12" borderId="0" xfId="0" applyFont="1" applyFill="1" applyAlignment="1" applyProtection="1">
      <alignment vertical="center" wrapText="1"/>
    </xf>
    <xf numFmtId="0" fontId="15" fillId="12" borderId="0" xfId="0" applyFont="1" applyFill="1" applyBorder="1" applyAlignment="1" applyProtection="1">
      <alignment vertical="center" wrapText="1"/>
    </xf>
    <xf numFmtId="0" fontId="11" fillId="34" borderId="0" xfId="0" applyFont="1" applyFill="1" applyBorder="1" applyProtection="1"/>
    <xf numFmtId="0" fontId="11" fillId="34" borderId="84" xfId="0" applyFont="1" applyFill="1" applyBorder="1" applyAlignment="1" applyProtection="1">
      <alignment vertical="top"/>
    </xf>
    <xf numFmtId="0" fontId="19" fillId="12" borderId="0" xfId="0" applyFont="1" applyFill="1" applyAlignment="1" applyProtection="1">
      <alignment vertical="center"/>
    </xf>
    <xf numFmtId="0" fontId="11" fillId="12" borderId="0" xfId="0" applyFont="1" applyFill="1" applyBorder="1" applyProtection="1"/>
    <xf numFmtId="0" fontId="15" fillId="35" borderId="87" xfId="0" applyFont="1" applyFill="1" applyBorder="1" applyAlignment="1" applyProtection="1">
      <alignment vertical="center" wrapText="1"/>
    </xf>
    <xf numFmtId="0" fontId="11" fillId="35" borderId="88" xfId="0" applyFont="1" applyFill="1" applyBorder="1" applyProtection="1"/>
    <xf numFmtId="0" fontId="11" fillId="0" borderId="0" xfId="0" applyFont="1" applyFill="1" applyBorder="1" applyProtection="1"/>
    <xf numFmtId="0" fontId="15" fillId="35" borderId="0" xfId="0" applyFont="1" applyFill="1" applyBorder="1" applyAlignment="1" applyProtection="1">
      <alignment vertical="center" wrapText="1"/>
    </xf>
    <xf numFmtId="0" fontId="11" fillId="35" borderId="90" xfId="0" applyFont="1" applyFill="1" applyBorder="1" applyProtection="1"/>
    <xf numFmtId="0" fontId="15" fillId="35" borderId="92" xfId="0" applyFont="1" applyFill="1" applyBorder="1" applyAlignment="1" applyProtection="1">
      <alignment vertical="center" wrapText="1"/>
    </xf>
    <xf numFmtId="0" fontId="11" fillId="35" borderId="93" xfId="0" applyFont="1" applyFill="1" applyBorder="1" applyProtection="1"/>
    <xf numFmtId="0" fontId="11" fillId="32" borderId="0" xfId="0" applyFont="1" applyFill="1" applyBorder="1" applyProtection="1"/>
    <xf numFmtId="0" fontId="15" fillId="32" borderId="0" xfId="0" applyFont="1" applyFill="1" applyBorder="1" applyAlignment="1" applyProtection="1">
      <alignment vertical="center" wrapText="1"/>
    </xf>
    <xf numFmtId="0" fontId="11" fillId="33" borderId="0" xfId="0" applyFont="1" applyFill="1" applyBorder="1" applyProtection="1"/>
    <xf numFmtId="0" fontId="15" fillId="33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horizontal="center"/>
    </xf>
    <xf numFmtId="0" fontId="11" fillId="3" borderId="0" xfId="0" applyFont="1" applyFill="1" applyProtection="1"/>
    <xf numFmtId="0" fontId="15" fillId="12" borderId="0" xfId="0" applyFont="1" applyFill="1" applyAlignment="1" applyProtection="1">
      <alignment horizontal="left" vertical="center" wrapText="1"/>
    </xf>
    <xf numFmtId="0" fontId="11" fillId="24" borderId="0" xfId="0" applyFont="1" applyFill="1" applyBorder="1" applyProtection="1"/>
    <xf numFmtId="0" fontId="11" fillId="24" borderId="49" xfId="0" applyFont="1" applyFill="1" applyBorder="1" applyAlignment="1" applyProtection="1">
      <alignment vertical="top"/>
    </xf>
    <xf numFmtId="0" fontId="15" fillId="23" borderId="36" xfId="0" applyFont="1" applyFill="1" applyBorder="1" applyAlignment="1" applyProtection="1">
      <alignment vertical="center" wrapText="1"/>
    </xf>
    <xf numFmtId="0" fontId="11" fillId="23" borderId="37" xfId="0" applyFont="1" applyFill="1" applyBorder="1" applyProtection="1"/>
    <xf numFmtId="0" fontId="15" fillId="23" borderId="0" xfId="0" applyFont="1" applyFill="1" applyBorder="1" applyAlignment="1" applyProtection="1">
      <alignment vertical="center" wrapText="1"/>
    </xf>
    <xf numFmtId="0" fontId="11" fillId="23" borderId="39" xfId="0" applyFont="1" applyFill="1" applyBorder="1" applyProtection="1"/>
    <xf numFmtId="0" fontId="15" fillId="23" borderId="41" xfId="0" applyFont="1" applyFill="1" applyBorder="1" applyAlignment="1" applyProtection="1">
      <alignment vertical="center" wrapText="1"/>
    </xf>
    <xf numFmtId="0" fontId="11" fillId="23" borderId="42" xfId="0" applyFont="1" applyFill="1" applyBorder="1" applyProtection="1"/>
    <xf numFmtId="0" fontId="11" fillId="25" borderId="0" xfId="0" applyFont="1" applyFill="1" applyBorder="1" applyProtection="1"/>
    <xf numFmtId="0" fontId="15" fillId="25" borderId="0" xfId="0" applyFont="1" applyFill="1" applyBorder="1" applyAlignment="1" applyProtection="1">
      <alignment vertical="center" wrapText="1"/>
    </xf>
    <xf numFmtId="0" fontId="15" fillId="24" borderId="0" xfId="0" applyFont="1" applyFill="1" applyBorder="1" applyAlignment="1" applyProtection="1">
      <alignment vertical="center" wrapText="1"/>
    </xf>
    <xf numFmtId="0" fontId="11" fillId="24" borderId="0" xfId="0" applyFont="1" applyFill="1" applyProtection="1"/>
    <xf numFmtId="0" fontId="57" fillId="29" borderId="0" xfId="0" applyFont="1" applyFill="1" applyProtection="1"/>
    <xf numFmtId="0" fontId="11" fillId="28" borderId="0" xfId="0" applyFont="1" applyFill="1" applyBorder="1" applyProtection="1"/>
    <xf numFmtId="0" fontId="11" fillId="28" borderId="57" xfId="0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5" fillId="27" borderId="52" xfId="0" applyFont="1" applyFill="1" applyBorder="1" applyAlignment="1" applyProtection="1">
      <alignment vertical="center" wrapText="1"/>
    </xf>
    <xf numFmtId="0" fontId="11" fillId="27" borderId="53" xfId="0" applyFont="1" applyFill="1" applyBorder="1" applyProtection="1"/>
    <xf numFmtId="0" fontId="15" fillId="27" borderId="0" xfId="0" applyFont="1" applyFill="1" applyBorder="1" applyAlignment="1" applyProtection="1">
      <alignment vertical="center" wrapText="1"/>
    </xf>
    <xf numFmtId="0" fontId="11" fillId="27" borderId="55" xfId="0" applyFont="1" applyFill="1" applyBorder="1" applyProtection="1"/>
    <xf numFmtId="49" fontId="33" fillId="27" borderId="0" xfId="0" applyNumberFormat="1" applyFont="1" applyFill="1" applyBorder="1" applyProtection="1"/>
    <xf numFmtId="0" fontId="60" fillId="27" borderId="0" xfId="0" applyFont="1" applyFill="1" applyBorder="1" applyProtection="1"/>
    <xf numFmtId="0" fontId="15" fillId="27" borderId="57" xfId="0" applyFont="1" applyFill="1" applyBorder="1" applyAlignment="1" applyProtection="1">
      <alignment vertical="center" wrapText="1"/>
    </xf>
    <xf numFmtId="0" fontId="11" fillId="27" borderId="58" xfId="0" applyFont="1" applyFill="1" applyBorder="1" applyProtection="1"/>
    <xf numFmtId="0" fontId="11" fillId="30" borderId="0" xfId="0" applyFont="1" applyFill="1" applyBorder="1" applyProtection="1"/>
    <xf numFmtId="0" fontId="15" fillId="30" borderId="0" xfId="0" applyFont="1" applyFill="1" applyBorder="1" applyAlignment="1" applyProtection="1">
      <alignment vertical="center" wrapText="1"/>
    </xf>
    <xf numFmtId="0" fontId="11" fillId="29" borderId="0" xfId="0" applyFont="1" applyFill="1" applyBorder="1" applyProtection="1"/>
    <xf numFmtId="0" fontId="15" fillId="29" borderId="0" xfId="0" applyFont="1" applyFill="1" applyBorder="1" applyAlignment="1" applyProtection="1">
      <alignment vertical="center" wrapText="1"/>
    </xf>
    <xf numFmtId="0" fontId="11" fillId="29" borderId="0" xfId="0" applyFont="1" applyFill="1" applyProtection="1"/>
    <xf numFmtId="0" fontId="0" fillId="12" borderId="94" xfId="0" applyFill="1" applyBorder="1" applyProtection="1"/>
    <xf numFmtId="0" fontId="0" fillId="12" borderId="95" xfId="0" applyFill="1" applyBorder="1" applyProtection="1"/>
    <xf numFmtId="0" fontId="0" fillId="12" borderId="96" xfId="0" applyFill="1" applyBorder="1" applyProtection="1"/>
    <xf numFmtId="0" fontId="19" fillId="12" borderId="97" xfId="0" applyFont="1" applyFill="1" applyBorder="1" applyProtection="1"/>
    <xf numFmtId="0" fontId="19" fillId="12" borderId="98" xfId="0" applyFont="1" applyFill="1" applyBorder="1" applyProtection="1"/>
    <xf numFmtId="0" fontId="1" fillId="12" borderId="99" xfId="0" applyFont="1" applyFill="1" applyBorder="1" applyProtection="1"/>
    <xf numFmtId="0" fontId="1" fillId="12" borderId="100" xfId="0" applyFont="1" applyFill="1" applyBorder="1" applyAlignment="1" applyProtection="1">
      <alignment horizontal="right" indent="1"/>
    </xf>
    <xf numFmtId="0" fontId="1" fillId="12" borderId="100" xfId="0" applyFont="1" applyFill="1" applyBorder="1" applyProtection="1"/>
    <xf numFmtId="0" fontId="1" fillId="12" borderId="101" xfId="0" applyFont="1" applyFill="1" applyBorder="1" applyProtection="1"/>
    <xf numFmtId="0" fontId="22" fillId="1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15" fillId="12" borderId="25" xfId="0" applyFont="1" applyFill="1" applyBorder="1" applyAlignment="1" applyProtection="1">
      <alignment horizontal="center" vertical="top" wrapText="1"/>
    </xf>
    <xf numFmtId="0" fontId="34" fillId="6" borderId="0" xfId="0" applyFont="1" applyFill="1" applyAlignment="1" applyProtection="1">
      <alignment horizontal="center" vertical="center" wrapText="1"/>
    </xf>
    <xf numFmtId="3" fontId="15" fillId="12" borderId="0" xfId="0" applyNumberFormat="1" applyFont="1" applyFill="1" applyBorder="1" applyAlignment="1" applyProtection="1">
      <alignment horizontal="center" vertical="top"/>
    </xf>
    <xf numFmtId="3" fontId="15" fillId="12" borderId="25" xfId="0" applyNumberFormat="1" applyFont="1" applyFill="1" applyBorder="1" applyAlignment="1" applyProtection="1">
      <alignment horizontal="center" vertical="top"/>
    </xf>
    <xf numFmtId="0" fontId="15" fillId="12" borderId="26" xfId="0" applyFont="1" applyFill="1" applyBorder="1" applyAlignment="1" applyProtection="1">
      <alignment horizontal="center" vertical="top" wrapText="1"/>
    </xf>
    <xf numFmtId="0" fontId="15" fillId="12" borderId="0" xfId="0" applyFont="1" applyFill="1" applyBorder="1" applyAlignment="1" applyProtection="1">
      <alignment horizontal="center" vertical="top" wrapText="1"/>
    </xf>
    <xf numFmtId="0" fontId="38" fillId="11" borderId="0" xfId="0" applyFont="1" applyFill="1" applyAlignment="1" applyProtection="1">
      <alignment horizontal="center" vertical="center"/>
    </xf>
    <xf numFmtId="0" fontId="43" fillId="17" borderId="0" xfId="0" applyFont="1" applyFill="1" applyAlignment="1" applyProtection="1">
      <alignment horizontal="center" vertical="center"/>
    </xf>
    <xf numFmtId="0" fontId="34" fillId="32" borderId="0" xfId="0" applyFont="1" applyFill="1" applyAlignment="1" applyProtection="1">
      <alignment horizontal="center" vertical="center" wrapText="1"/>
    </xf>
    <xf numFmtId="0" fontId="19" fillId="12" borderId="0" xfId="0" applyFont="1" applyFill="1" applyAlignment="1" applyProtection="1">
      <alignment horizontal="left" wrapText="1"/>
    </xf>
    <xf numFmtId="0" fontId="34" fillId="31" borderId="0" xfId="0" applyFont="1" applyFill="1" applyAlignment="1" applyProtection="1">
      <alignment horizontal="center" vertical="center" wrapText="1"/>
    </xf>
    <xf numFmtId="0" fontId="34" fillId="30" borderId="0" xfId="0" applyFont="1" applyFill="1" applyAlignment="1" applyProtection="1">
      <alignment horizontal="center" vertical="center" wrapText="1"/>
    </xf>
    <xf numFmtId="0" fontId="14" fillId="27" borderId="0" xfId="0" applyFont="1" applyFill="1" applyBorder="1" applyAlignment="1" applyProtection="1">
      <alignment horizontal="right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EBD639"/>
      <color rgb="FFFFFF00"/>
      <color rgb="FFEABC3A"/>
      <color rgb="FFFFCC00"/>
      <color rgb="FFFFFF66"/>
      <color rgb="FFFFFFCC"/>
      <color rgb="FFF7F0B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EVOPHED!A1"/><Relationship Id="rId7" Type="http://schemas.openxmlformats.org/officeDocument/2006/relationships/hyperlink" Target="#Dormicum!A1"/><Relationship Id="rId2" Type="http://schemas.openxmlformats.org/officeDocument/2006/relationships/hyperlink" Target="#Heparin!A1"/><Relationship Id="rId1" Type="http://schemas.openxmlformats.org/officeDocument/2006/relationships/hyperlink" Target="#&#3609;&#3657;&#3635;&#3648;&#3585;&#3621;&#3639;&#3629;!A1"/><Relationship Id="rId6" Type="http://schemas.openxmlformats.org/officeDocument/2006/relationships/hyperlink" Target="#Nitroglycerin!A1"/><Relationship Id="rId5" Type="http://schemas.openxmlformats.org/officeDocument/2006/relationships/hyperlink" Target="#Fentanyl!A1"/><Relationship Id="rId4" Type="http://schemas.openxmlformats.org/officeDocument/2006/relationships/hyperlink" Target="#Nicardipine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&#3609;&#3657;&#3635;&#3648;&#3585;&#3621;&#3639;&#3629;!A1"/><Relationship Id="rId3" Type="http://schemas.openxmlformats.org/officeDocument/2006/relationships/hyperlink" Target="#LEVOPHED!A1"/><Relationship Id="rId7" Type="http://schemas.openxmlformats.org/officeDocument/2006/relationships/hyperlink" Target="#Nitroglycerin!A1"/><Relationship Id="rId2" Type="http://schemas.openxmlformats.org/officeDocument/2006/relationships/hyperlink" Target="#Heparin!A1"/><Relationship Id="rId1" Type="http://schemas.openxmlformats.org/officeDocument/2006/relationships/hyperlink" Target="#Index!A1"/><Relationship Id="rId6" Type="http://schemas.openxmlformats.org/officeDocument/2006/relationships/hyperlink" Target="#Fentanyl!A1"/><Relationship Id="rId5" Type="http://schemas.openxmlformats.org/officeDocument/2006/relationships/hyperlink" Target="#Dormicum!A1"/><Relationship Id="rId4" Type="http://schemas.openxmlformats.org/officeDocument/2006/relationships/hyperlink" Target="#Nicardipin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6.png"/><Relationship Id="rId1" Type="http://schemas.openxmlformats.org/officeDocument/2006/relationships/image" Target="../media/image7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Fentanyl!A1"/><Relationship Id="rId3" Type="http://schemas.openxmlformats.org/officeDocument/2006/relationships/hyperlink" Target="#Index!A1"/><Relationship Id="rId7" Type="http://schemas.openxmlformats.org/officeDocument/2006/relationships/hyperlink" Target="#Dormicum!A1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hyperlink" Target="#Nicardipine!A1"/><Relationship Id="rId5" Type="http://schemas.openxmlformats.org/officeDocument/2006/relationships/hyperlink" Target="#LEVOPHED!A1"/><Relationship Id="rId10" Type="http://schemas.openxmlformats.org/officeDocument/2006/relationships/hyperlink" Target="#&#3609;&#3657;&#3635;&#3648;&#3585;&#3621;&#3639;&#3629;!A1"/><Relationship Id="rId4" Type="http://schemas.openxmlformats.org/officeDocument/2006/relationships/hyperlink" Target="#Heparin!A1"/><Relationship Id="rId9" Type="http://schemas.openxmlformats.org/officeDocument/2006/relationships/hyperlink" Target="#Nitroglycer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</xdr:row>
      <xdr:rowOff>28575</xdr:rowOff>
    </xdr:from>
    <xdr:to>
      <xdr:col>8</xdr:col>
      <xdr:colOff>457200</xdr:colOff>
      <xdr:row>5</xdr:row>
      <xdr:rowOff>133350</xdr:rowOff>
    </xdr:to>
    <xdr:sp macro="" textlink="">
      <xdr:nvSpPr>
        <xdr:cNvPr id="2" name="สี่เหลี่ยมมุมมน 1">
          <a:hlinkClick xmlns:r="http://schemas.openxmlformats.org/officeDocument/2006/relationships" r:id="rId1"/>
        </xdr:cNvPr>
        <xdr:cNvSpPr/>
      </xdr:nvSpPr>
      <xdr:spPr>
        <a:xfrm>
          <a:off x="666750" y="571500"/>
          <a:ext cx="5276850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การเตรียมสารน้ำ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Dextrose 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กรณีไม่มีความเข้มข้นที่ต้องการใช้ในโรงพยาบาล</a:t>
          </a:r>
        </a:p>
      </xdr:txBody>
    </xdr:sp>
    <xdr:clientData/>
  </xdr:twoCellAnchor>
  <xdr:twoCellAnchor>
    <xdr:from>
      <xdr:col>0</xdr:col>
      <xdr:colOff>657225</xdr:colOff>
      <xdr:row>6</xdr:row>
      <xdr:rowOff>28575</xdr:rowOff>
    </xdr:from>
    <xdr:to>
      <xdr:col>8</xdr:col>
      <xdr:colOff>447675</xdr:colOff>
      <xdr:row>9</xdr:row>
      <xdr:rowOff>133350</xdr:rowOff>
    </xdr:to>
    <xdr:sp macro="" textlink="">
      <xdr:nvSpPr>
        <xdr:cNvPr id="3" name="สี่เหลี่ยมมุมมน 2">
          <a:hlinkClick xmlns:r="http://schemas.openxmlformats.org/officeDocument/2006/relationships" r:id="rId2"/>
        </xdr:cNvPr>
        <xdr:cNvSpPr/>
      </xdr:nvSpPr>
      <xdr:spPr>
        <a:xfrm>
          <a:off x="657225" y="1295400"/>
          <a:ext cx="5276850" cy="6477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การผสมและอัตราการให้ยา </a:t>
          </a:r>
          <a:r>
            <a:rPr lang="en-US" sz="2800" b="1">
              <a:latin typeface="TH SarabunPSK" pitchFamily="34" charset="-34"/>
              <a:cs typeface="TH SarabunPSK" pitchFamily="34" charset="-34"/>
            </a:rPr>
            <a:t>Heparin</a:t>
          </a:r>
          <a:endParaRPr lang="th-TH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647700</xdr:colOff>
      <xdr:row>10</xdr:row>
      <xdr:rowOff>19050</xdr:rowOff>
    </xdr:from>
    <xdr:to>
      <xdr:col>8</xdr:col>
      <xdr:colOff>438150</xdr:colOff>
      <xdr:row>13</xdr:row>
      <xdr:rowOff>123825</xdr:rowOff>
    </xdr:to>
    <xdr:sp macro="" textlink="">
      <xdr:nvSpPr>
        <xdr:cNvPr id="4" name="สี่เหลี่ยมมุมมน 3">
          <a:hlinkClick xmlns:r="http://schemas.openxmlformats.org/officeDocument/2006/relationships" r:id="rId3"/>
        </xdr:cNvPr>
        <xdr:cNvSpPr/>
      </xdr:nvSpPr>
      <xdr:spPr>
        <a:xfrm>
          <a:off x="647700" y="2009775"/>
          <a:ext cx="5276850" cy="6477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การผสมและอัตราการให้ยา </a:t>
          </a:r>
          <a:r>
            <a:rPr lang="en-US" sz="2400" b="1">
              <a:latin typeface="TH SarabunPSK" pitchFamily="34" charset="-34"/>
              <a:cs typeface="TH SarabunPSK" pitchFamily="34" charset="-34"/>
            </a:rPr>
            <a:t>Noradrenaline(LEVOPHED</a:t>
          </a:r>
          <a:r>
            <a:rPr lang="en-US" sz="2400" b="1" baseline="30000">
              <a:latin typeface="TH SarabunPSK" pitchFamily="34" charset="-34"/>
              <a:cs typeface="TH SarabunPSK" pitchFamily="34" charset="-34"/>
            </a:rPr>
            <a:t>®</a:t>
          </a:r>
          <a:r>
            <a:rPr lang="en-US" sz="2400" b="1">
              <a:latin typeface="TH SarabunPSK" pitchFamily="34" charset="-34"/>
              <a:cs typeface="TH SarabunPSK" pitchFamily="34" charset="-34"/>
            </a:rPr>
            <a:t>)</a:t>
          </a:r>
          <a:endParaRPr lang="th-TH" sz="2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647700</xdr:colOff>
      <xdr:row>14</xdr:row>
      <xdr:rowOff>19049</xdr:rowOff>
    </xdr:from>
    <xdr:to>
      <xdr:col>8</xdr:col>
      <xdr:colOff>438150</xdr:colOff>
      <xdr:row>17</xdr:row>
      <xdr:rowOff>95249</xdr:rowOff>
    </xdr:to>
    <xdr:sp macro="" textlink="">
      <xdr:nvSpPr>
        <xdr:cNvPr id="5" name="สี่เหลี่ยมมุมมน 4">
          <a:hlinkClick xmlns:r="http://schemas.openxmlformats.org/officeDocument/2006/relationships" r:id="rId4"/>
        </xdr:cNvPr>
        <xdr:cNvSpPr/>
      </xdr:nvSpPr>
      <xdr:spPr>
        <a:xfrm>
          <a:off x="647700" y="2733674"/>
          <a:ext cx="5276850" cy="619125"/>
        </a:xfrm>
        <a:prstGeom prst="roundRect">
          <a:avLst/>
        </a:prstGeom>
        <a:solidFill>
          <a:srgbClr val="F7F0B9"/>
        </a:solidFill>
        <a:ln>
          <a:solidFill>
            <a:srgbClr val="EABC3A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การผสมและอัตราการให้ยา </a:t>
          </a:r>
          <a:r>
            <a:rPr lang="en-US" sz="2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Nicardipine</a:t>
          </a:r>
          <a:endParaRPr lang="th-TH" sz="28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638175</xdr:colOff>
      <xdr:row>17</xdr:row>
      <xdr:rowOff>171450</xdr:rowOff>
    </xdr:from>
    <xdr:to>
      <xdr:col>8</xdr:col>
      <xdr:colOff>428625</xdr:colOff>
      <xdr:row>21</xdr:row>
      <xdr:rowOff>66675</xdr:rowOff>
    </xdr:to>
    <xdr:sp macro="" textlink="">
      <xdr:nvSpPr>
        <xdr:cNvPr id="6" name="สี่เหลี่ยมมุมมน 5">
          <a:hlinkClick xmlns:r="http://schemas.openxmlformats.org/officeDocument/2006/relationships" r:id="rId5"/>
        </xdr:cNvPr>
        <xdr:cNvSpPr/>
      </xdr:nvSpPr>
      <xdr:spPr>
        <a:xfrm>
          <a:off x="638175" y="3429000"/>
          <a:ext cx="5276850" cy="619125"/>
        </a:xfrm>
        <a:prstGeom prst="round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การผสมและอัตราการให้ยา </a:t>
          </a:r>
          <a:r>
            <a:rPr lang="en-US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Fentanyl</a:t>
          </a:r>
          <a:endParaRPr lang="th-TH" sz="2800" b="1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676275</xdr:colOff>
      <xdr:row>25</xdr:row>
      <xdr:rowOff>133350</xdr:rowOff>
    </xdr:from>
    <xdr:to>
      <xdr:col>8</xdr:col>
      <xdr:colOff>466725</xdr:colOff>
      <xdr:row>29</xdr:row>
      <xdr:rowOff>28575</xdr:rowOff>
    </xdr:to>
    <xdr:sp macro="" textlink="">
      <xdr:nvSpPr>
        <xdr:cNvPr id="7" name="สี่เหลี่ยมมุมมน 6">
          <a:hlinkClick xmlns:r="http://schemas.openxmlformats.org/officeDocument/2006/relationships" r:id="rId6"/>
        </xdr:cNvPr>
        <xdr:cNvSpPr/>
      </xdr:nvSpPr>
      <xdr:spPr>
        <a:xfrm>
          <a:off x="676275" y="4838700"/>
          <a:ext cx="5276850" cy="619125"/>
        </a:xfrm>
        <a:prstGeom prst="roundRect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การผสมและอัตราการให้ยา</a:t>
          </a:r>
          <a:r>
            <a:rPr lang="th-TH" sz="2800" b="1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2800" b="1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Nitroglycerin</a:t>
          </a:r>
          <a:endParaRPr lang="th-TH" sz="2800" b="1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647700</xdr:colOff>
      <xdr:row>21</xdr:row>
      <xdr:rowOff>152400</xdr:rowOff>
    </xdr:from>
    <xdr:to>
      <xdr:col>8</xdr:col>
      <xdr:colOff>438150</xdr:colOff>
      <xdr:row>25</xdr:row>
      <xdr:rowOff>47625</xdr:rowOff>
    </xdr:to>
    <xdr:sp macro="" textlink="">
      <xdr:nvSpPr>
        <xdr:cNvPr id="8" name="สี่เหลี่ยมมุมมน 7">
          <a:hlinkClick xmlns:r="http://schemas.openxmlformats.org/officeDocument/2006/relationships" r:id="rId7"/>
        </xdr:cNvPr>
        <xdr:cNvSpPr/>
      </xdr:nvSpPr>
      <xdr:spPr>
        <a:xfrm>
          <a:off x="647700" y="4133850"/>
          <a:ext cx="5276850" cy="619125"/>
        </a:xfrm>
        <a:prstGeom prst="round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การผสมและอัตราการให้ยา</a:t>
          </a:r>
          <a:r>
            <a:rPr lang="en-US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2800" b="1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Midazolam</a:t>
          </a:r>
          <a:endParaRPr lang="th-TH" sz="2800" b="1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4</xdr:col>
      <xdr:colOff>619125</xdr:colOff>
      <xdr:row>38</xdr:row>
      <xdr:rowOff>28575</xdr:rowOff>
    </xdr:to>
    <xdr:grpSp>
      <xdr:nvGrpSpPr>
        <xdr:cNvPr id="42" name="กลุ่ม 41"/>
        <xdr:cNvGrpSpPr/>
      </xdr:nvGrpSpPr>
      <xdr:grpSpPr>
        <a:xfrm>
          <a:off x="76200" y="4019550"/>
          <a:ext cx="5638800" cy="3228975"/>
          <a:chOff x="76200" y="3829050"/>
          <a:chExt cx="5638800" cy="3228975"/>
        </a:xfrm>
      </xdr:grpSpPr>
      <xdr:sp macro="" textlink="">
        <xdr:nvSpPr>
          <xdr:cNvPr id="3" name="สี่เหลี่ยมมุมมน 2"/>
          <xdr:cNvSpPr/>
        </xdr:nvSpPr>
        <xdr:spPr>
          <a:xfrm>
            <a:off x="114300" y="4448175"/>
            <a:ext cx="1476375" cy="63817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ความเข้มข้นของสารละลายที่มีความเข้มข้น</a:t>
            </a:r>
            <a:r>
              <a:rPr lang="th-TH" sz="1600" b="1">
                <a:latin typeface="TH SarabunPSK" pitchFamily="34" charset="-34"/>
                <a:cs typeface="TH SarabunPSK" pitchFamily="34" charset="-34"/>
              </a:rPr>
              <a:t>สูงกว่า</a:t>
            </a:r>
            <a:r>
              <a:rPr lang="en-US" sz="1600" b="1">
                <a:latin typeface="TH SarabunPSK" pitchFamily="34" charset="-34"/>
                <a:cs typeface="TH SarabunPSK" pitchFamily="34" charset="-34"/>
              </a:rPr>
              <a:t> (A)</a:t>
            </a:r>
            <a:endParaRPr lang="th-TH" sz="1600" b="1"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สี่เหลี่ยมมุมมน 3"/>
          <xdr:cNvSpPr/>
        </xdr:nvSpPr>
        <xdr:spPr>
          <a:xfrm>
            <a:off x="76200" y="5638800"/>
            <a:ext cx="1495425" cy="638175"/>
          </a:xfrm>
          <a:prstGeom prst="roundRect">
            <a:avLst/>
          </a:prstGeom>
          <a:solidFill>
            <a:srgbClr val="FFFF99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ความเข้มข้นของสารละลาย เริ่มต้น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 (B)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5" name="สี่เหลี่ยมมุมมน 4"/>
          <xdr:cNvSpPr/>
        </xdr:nvSpPr>
        <xdr:spPr>
          <a:xfrm>
            <a:off x="2066925" y="5067301"/>
            <a:ext cx="1438275" cy="628650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1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ความเข้มข้นของ </a:t>
            </a:r>
          </a:p>
          <a:p>
            <a:pPr algn="ctr"/>
            <a:r>
              <a:rPr lang="th-TH" sz="11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สารละลายที่ต้องการ  </a:t>
            </a:r>
            <a:r>
              <a:rPr lang="en-US" sz="11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(C)</a:t>
            </a:r>
            <a:endParaRPr lang="th-TH" sz="16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7" name="ลูกศรเชื่อมต่อแบบตรง 6"/>
          <xdr:cNvCxnSpPr/>
        </xdr:nvCxnSpPr>
        <xdr:spPr>
          <a:xfrm>
            <a:off x="1628775" y="4986338"/>
            <a:ext cx="457200" cy="233362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ลูกศรเชื่อมต่อแบบตรง 7"/>
          <xdr:cNvCxnSpPr>
            <a:endCxn id="12" idx="1"/>
          </xdr:cNvCxnSpPr>
        </xdr:nvCxnSpPr>
        <xdr:spPr>
          <a:xfrm rot="16200000" flipH="1">
            <a:off x="3217069" y="5945981"/>
            <a:ext cx="881063" cy="3810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cxnSp macro="">
        <xdr:nvCxnSpPr>
          <xdr:cNvPr id="11" name="ลูกศรเชื่อมต่อแบบตรง 10"/>
          <xdr:cNvCxnSpPr>
            <a:endCxn id="21" idx="1"/>
          </xdr:cNvCxnSpPr>
        </xdr:nvCxnSpPr>
        <xdr:spPr>
          <a:xfrm rot="5400000" flipH="1" flipV="1">
            <a:off x="3328985" y="4386266"/>
            <a:ext cx="771530" cy="533399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2" name="สี่เหลี่ยมมุมมน 11"/>
          <xdr:cNvSpPr/>
        </xdr:nvSpPr>
        <xdr:spPr>
          <a:xfrm>
            <a:off x="3848100" y="6096000"/>
            <a:ext cx="1752600" cy="962025"/>
          </a:xfrm>
          <a:prstGeom prst="roundRect">
            <a:avLst/>
          </a:prstGeom>
          <a:solidFill>
            <a:srgbClr val="FFFF99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ผลตางความเขมขนระหวาง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A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และ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C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ไดเปนปริมาตรของสารละลาย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B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/>
            </a:r>
            <a:br>
              <a:rPr lang="th-TH" sz="1600">
                <a:latin typeface="TH SarabunPSK" pitchFamily="34" charset="-34"/>
                <a:cs typeface="TH SarabunPSK" pitchFamily="34" charset="-34"/>
              </a:rPr>
            </a:br>
            <a:r>
              <a:rPr lang="th-TH" sz="1600">
                <a:latin typeface="TH SarabunPSK" pitchFamily="34" charset="-34"/>
                <a:cs typeface="TH SarabunPSK" pitchFamily="34" charset="-34"/>
              </a:rPr>
              <a:t>ที่จะตองใช้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(A-C)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6" name="ลูกศรเชื่อมต่อแบบตรง 15"/>
          <xdr:cNvCxnSpPr/>
        </xdr:nvCxnSpPr>
        <xdr:spPr>
          <a:xfrm flipV="1">
            <a:off x="1600200" y="5638800"/>
            <a:ext cx="457200" cy="27622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21" name="สี่เหลี่ยมมุมมน 20"/>
          <xdr:cNvSpPr/>
        </xdr:nvSpPr>
        <xdr:spPr>
          <a:xfrm>
            <a:off x="3981450" y="3829050"/>
            <a:ext cx="1733550" cy="8762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ผลตางความเขมขนระหวาง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B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และ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C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ไดเปนปริมาตรของสารละลาย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A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/>
            </a:r>
            <a:br>
              <a:rPr lang="th-TH" sz="1600">
                <a:latin typeface="TH SarabunPSK" pitchFamily="34" charset="-34"/>
                <a:cs typeface="TH SarabunPSK" pitchFamily="34" charset="-34"/>
              </a:rPr>
            </a:br>
            <a:r>
              <a:rPr lang="th-TH" sz="1600">
                <a:latin typeface="TH SarabunPSK" pitchFamily="34" charset="-34"/>
                <a:cs typeface="TH SarabunPSK" pitchFamily="34" charset="-34"/>
              </a:rPr>
              <a:t>ที่จะตองใช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(C-A)</a:t>
            </a:r>
            <a:endParaRPr lang="th-TH" sz="1600" b="1"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36" name="ลูกศรเชื่อมต่อแบบตรง 35"/>
          <xdr:cNvCxnSpPr/>
        </xdr:nvCxnSpPr>
        <xdr:spPr>
          <a:xfrm rot="5400000">
            <a:off x="4691063" y="4891089"/>
            <a:ext cx="352425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39" name="สี่เหลี่ยมมุมมน 38"/>
          <xdr:cNvSpPr/>
        </xdr:nvSpPr>
        <xdr:spPr>
          <a:xfrm>
            <a:off x="4124325" y="5057776"/>
            <a:ext cx="1438275" cy="628650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1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ผลรวมส่วนต่าง</a:t>
            </a:r>
            <a:r>
              <a:rPr lang="en-US" sz="1100" baseline="0" smtClean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(D)</a:t>
            </a:r>
            <a:endParaRPr lang="th-TH" sz="16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40" name="ลูกศรเชื่อมต่อแบบตรง 39"/>
          <xdr:cNvCxnSpPr/>
        </xdr:nvCxnSpPr>
        <xdr:spPr>
          <a:xfrm rot="16200000" flipV="1">
            <a:off x="4687095" y="5904708"/>
            <a:ext cx="342898" cy="15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95251</xdr:colOff>
      <xdr:row>44</xdr:row>
      <xdr:rowOff>152400</xdr:rowOff>
    </xdr:from>
    <xdr:to>
      <xdr:col>4</xdr:col>
      <xdr:colOff>609600</xdr:colOff>
      <xdr:row>53</xdr:row>
      <xdr:rowOff>28575</xdr:rowOff>
    </xdr:to>
    <xdr:grpSp>
      <xdr:nvGrpSpPr>
        <xdr:cNvPr id="43" name="กลุ่ม 42"/>
        <xdr:cNvGrpSpPr/>
      </xdr:nvGrpSpPr>
      <xdr:grpSpPr>
        <a:xfrm>
          <a:off x="95251" y="8458200"/>
          <a:ext cx="5610224" cy="1504950"/>
          <a:chOff x="85726" y="4314825"/>
          <a:chExt cx="5610224" cy="1504950"/>
        </a:xfrm>
      </xdr:grpSpPr>
      <xdr:sp macro="" textlink="">
        <xdr:nvSpPr>
          <xdr:cNvPr id="44" name="สี่เหลี่ยมมุมมน 43"/>
          <xdr:cNvSpPr/>
        </xdr:nvSpPr>
        <xdr:spPr>
          <a:xfrm>
            <a:off x="114300" y="4448176"/>
            <a:ext cx="1066800" cy="352424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50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%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 glucose</a:t>
            </a:r>
            <a:endParaRPr lang="th-TH" sz="1600" b="1"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5" name="สี่เหลี่ยมมุมมน 44"/>
          <xdr:cNvSpPr/>
        </xdr:nvSpPr>
        <xdr:spPr>
          <a:xfrm>
            <a:off x="85726" y="5372099"/>
            <a:ext cx="1076324" cy="352425"/>
          </a:xfrm>
          <a:prstGeom prst="roundRect">
            <a:avLst/>
          </a:prstGeom>
          <a:solidFill>
            <a:srgbClr val="FFFF99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600">
                <a:latin typeface="TH SarabunPSK" pitchFamily="34" charset="-34"/>
                <a:cs typeface="TH SarabunPSK" pitchFamily="34" charset="-34"/>
              </a:rPr>
              <a:t>10% DN/2</a:t>
            </a:r>
            <a:endParaRPr lang="th-TH" sz="1600"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6" name="สี่เหลี่ยมมุมมน 45"/>
          <xdr:cNvSpPr/>
        </xdr:nvSpPr>
        <xdr:spPr>
          <a:xfrm>
            <a:off x="1438275" y="4876800"/>
            <a:ext cx="1000125" cy="390525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600" baseline="0" smtClean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12.5% DN/2</a:t>
            </a:r>
            <a:endParaRPr lang="th-TH" sz="2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47" name="ลูกศรเชื่อมต่อแบบตรง 46"/>
          <xdr:cNvCxnSpPr/>
        </xdr:nvCxnSpPr>
        <xdr:spPr>
          <a:xfrm>
            <a:off x="1152525" y="4576763"/>
            <a:ext cx="457200" cy="233362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8" name="ลูกศรเชื่อมต่อแบบตรง 47"/>
          <xdr:cNvCxnSpPr>
            <a:endCxn id="50" idx="1"/>
          </xdr:cNvCxnSpPr>
        </xdr:nvCxnSpPr>
        <xdr:spPr>
          <a:xfrm>
            <a:off x="2457450" y="5295900"/>
            <a:ext cx="323849" cy="25717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9" name="ลูกศรเชื่อมต่อแบบตรง 48"/>
          <xdr:cNvCxnSpPr>
            <a:endCxn id="52" idx="1"/>
          </xdr:cNvCxnSpPr>
        </xdr:nvCxnSpPr>
        <xdr:spPr>
          <a:xfrm flipV="1">
            <a:off x="2438400" y="4567238"/>
            <a:ext cx="323850" cy="28098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0" name="สี่เหลี่ยมมุมมน 49"/>
          <xdr:cNvSpPr/>
        </xdr:nvSpPr>
        <xdr:spPr>
          <a:xfrm>
            <a:off x="2781299" y="5286375"/>
            <a:ext cx="1362076" cy="533400"/>
          </a:xfrm>
          <a:prstGeom prst="roundRect">
            <a:avLst/>
          </a:prstGeom>
          <a:solidFill>
            <a:srgbClr val="FFFF99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th-TH" sz="1600">
                <a:latin typeface="TH SarabunPSK" pitchFamily="34" charset="-34"/>
                <a:cs typeface="TH SarabunPSK" pitchFamily="34" charset="-34"/>
              </a:rPr>
              <a:t>ใช้ 10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%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 DN/2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 </a:t>
            </a:r>
            <a:br>
              <a:rPr lang="en-US" sz="1600">
                <a:latin typeface="TH SarabunPSK" pitchFamily="34" charset="-34"/>
                <a:cs typeface="TH SarabunPSK" pitchFamily="34" charset="-34"/>
              </a:rPr>
            </a:br>
            <a:r>
              <a:rPr lang="en-US" sz="1600">
                <a:latin typeface="TH SarabunPSK" pitchFamily="34" charset="-34"/>
                <a:cs typeface="TH SarabunPSK" pitchFamily="34" charset="-34"/>
              </a:rPr>
              <a:t>50-12.5 =37.5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ส่วน</a:t>
            </a:r>
            <a:endParaRPr lang="en-US" sz="1600"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1" name="ลูกศรเชื่อมต่อแบบตรง 50"/>
          <xdr:cNvCxnSpPr/>
        </xdr:nvCxnSpPr>
        <xdr:spPr>
          <a:xfrm flipV="1">
            <a:off x="1171575" y="5305425"/>
            <a:ext cx="457200" cy="27622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2" name="สี่เหลี่ยมมุมมน 51"/>
          <xdr:cNvSpPr/>
        </xdr:nvSpPr>
        <xdr:spPr>
          <a:xfrm>
            <a:off x="2762250" y="43148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600">
                <a:latin typeface="TH SarabunPSK" pitchFamily="34" charset="-34"/>
                <a:cs typeface="TH SarabunPSK" pitchFamily="34" charset="-34"/>
              </a:rPr>
              <a:t>ใช้</a:t>
            </a:r>
            <a:r>
              <a:rPr lang="th-TH" sz="1600" baseline="0">
                <a:latin typeface="TH SarabunPSK" pitchFamily="34" charset="-34"/>
                <a:cs typeface="TH SarabunPSK" pitchFamily="34" charset="-34"/>
              </a:rPr>
              <a:t> 50</a:t>
            </a:r>
            <a:r>
              <a:rPr lang="en-US" sz="1600" baseline="0">
                <a:latin typeface="TH SarabunPSK" pitchFamily="34" charset="-34"/>
                <a:cs typeface="TH SarabunPSK" pitchFamily="34" charset="-34"/>
              </a:rPr>
              <a:t>% glucose </a:t>
            </a:r>
            <a:r>
              <a:rPr lang="en-US" sz="1600">
                <a:latin typeface="TH SarabunPSK" pitchFamily="34" charset="-34"/>
                <a:cs typeface="TH SarabunPSK" pitchFamily="34" charset="-34"/>
              </a:rPr>
              <a:t>12-10 = 2.5 </a:t>
            </a:r>
            <a:r>
              <a:rPr lang="th-TH" sz="1600">
                <a:latin typeface="TH SarabunPSK" pitchFamily="34" charset="-34"/>
                <a:cs typeface="TH SarabunPSK" pitchFamily="34" charset="-34"/>
              </a:rPr>
              <a:t>ส่วน</a:t>
            </a:r>
            <a:endParaRPr lang="en-US" sz="1600"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3" name="ลูกศรเชื่อมต่อแบบตรง 52"/>
          <xdr:cNvCxnSpPr>
            <a:stCxn id="52" idx="3"/>
            <a:endCxn id="54" idx="0"/>
          </xdr:cNvCxnSpPr>
        </xdr:nvCxnSpPr>
        <xdr:spPr>
          <a:xfrm>
            <a:off x="4133850" y="4567238"/>
            <a:ext cx="842963" cy="214312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4" name="สี่เหลี่ยมมุมมน 53"/>
          <xdr:cNvSpPr/>
        </xdr:nvSpPr>
        <xdr:spPr>
          <a:xfrm>
            <a:off x="4257675" y="4781550"/>
            <a:ext cx="1438275" cy="542925"/>
          </a:xfrm>
          <a:prstGeom prst="round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600" baseline="0" smtClean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รวมเป็น 12.5</a:t>
            </a:r>
            <a:r>
              <a:rPr lang="en-US" sz="1600" baseline="0" smtClean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% DN/2</a:t>
            </a:r>
          </a:p>
          <a:p>
            <a:pPr algn="ctr"/>
            <a:r>
              <a:rPr lang="en-US" sz="1600" baseline="0" smtClean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2.5+37.5 = 40 </a:t>
            </a:r>
            <a:r>
              <a:rPr lang="th-TH" sz="1600" baseline="0" smtClean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ส่วน</a:t>
            </a:r>
            <a:endParaRPr lang="th-TH" sz="240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5" name="ลูกศรเชื่อมต่อแบบตรง 54"/>
          <xdr:cNvCxnSpPr>
            <a:stCxn id="50" idx="3"/>
            <a:endCxn id="54" idx="2"/>
          </xdr:cNvCxnSpPr>
        </xdr:nvCxnSpPr>
        <xdr:spPr>
          <a:xfrm flipV="1">
            <a:off x="4143375" y="5324475"/>
            <a:ext cx="833438" cy="2286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114300</xdr:colOff>
      <xdr:row>2</xdr:row>
      <xdr:rowOff>9525</xdr:rowOff>
    </xdr:from>
    <xdr:to>
      <xdr:col>8</xdr:col>
      <xdr:colOff>76200</xdr:colOff>
      <xdr:row>20</xdr:row>
      <xdr:rowOff>133350</xdr:rowOff>
    </xdr:to>
    <xdr:grpSp>
      <xdr:nvGrpSpPr>
        <xdr:cNvPr id="59" name="กลุ่ม 58"/>
        <xdr:cNvGrpSpPr/>
      </xdr:nvGrpSpPr>
      <xdr:grpSpPr>
        <a:xfrm>
          <a:off x="6257925" y="733425"/>
          <a:ext cx="1333500" cy="3362325"/>
          <a:chOff x="6229350" y="400050"/>
          <a:chExt cx="1333500" cy="3362325"/>
        </a:xfrm>
      </xdr:grpSpPr>
      <xdr:sp macro="" textlink="">
        <xdr:nvSpPr>
          <xdr:cNvPr id="57" name="สี่เหลี่ยมมุมมน 56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58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29" name="สี่เหลี่ยมมุมมน 28">
              <a:hlinkClick xmlns:r="http://schemas.openxmlformats.org/officeDocument/2006/relationships" r:id="rId1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0" name="สี่เหลี่ยมมุมมน 29">
              <a:hlinkClick xmlns:r="http://schemas.openxmlformats.org/officeDocument/2006/relationships" r:id="rId2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2" name="สี่เหลี่ยมมุมมน 31">
              <a:hlinkClick xmlns:r="http://schemas.openxmlformats.org/officeDocument/2006/relationships" r:id="rId3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3" name="สี่เหลี่ยมมุมมน 32">
              <a:hlinkClick xmlns:r="http://schemas.openxmlformats.org/officeDocument/2006/relationships" r:id="rId4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4" name="สี่เหลี่ยมมุมมน 33">
              <a:hlinkClick xmlns:r="http://schemas.openxmlformats.org/officeDocument/2006/relationships" r:id="rId5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5" name="สี่เหลี่ยมมุมมน 34">
              <a:hlinkClick xmlns:r="http://schemas.openxmlformats.org/officeDocument/2006/relationships" r:id="rId6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7" name="สี่เหลี่ยมมุมมน 36">
              <a:hlinkClick xmlns:r="http://schemas.openxmlformats.org/officeDocument/2006/relationships" r:id="rId7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38" name="สี่เหลี่ยมมุมมน 37">
              <a:hlinkClick xmlns:r="http://schemas.openxmlformats.org/officeDocument/2006/relationships" r:id="rId8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8</xdr:col>
      <xdr:colOff>0</xdr:colOff>
      <xdr:row>36</xdr:row>
      <xdr:rowOff>9525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04875" y="8905875"/>
          <a:ext cx="513397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38</xdr:row>
      <xdr:rowOff>238125</xdr:rowOff>
    </xdr:from>
    <xdr:to>
      <xdr:col>4</xdr:col>
      <xdr:colOff>457200</xdr:colOff>
      <xdr:row>40</xdr:row>
      <xdr:rowOff>238125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5" y="10296525"/>
          <a:ext cx="3590925" cy="5334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28575</xdr:colOff>
      <xdr:row>2</xdr:row>
      <xdr:rowOff>114300</xdr:rowOff>
    </xdr:from>
    <xdr:to>
      <xdr:col>10</xdr:col>
      <xdr:colOff>676275</xdr:colOff>
      <xdr:row>16</xdr:row>
      <xdr:rowOff>104775</xdr:rowOff>
    </xdr:to>
    <xdr:grpSp>
      <xdr:nvGrpSpPr>
        <xdr:cNvPr id="4" name="กลุ่ม 3"/>
        <xdr:cNvGrpSpPr/>
      </xdr:nvGrpSpPr>
      <xdr:grpSpPr>
        <a:xfrm>
          <a:off x="6562725" y="990600"/>
          <a:ext cx="1333500" cy="3362325"/>
          <a:chOff x="6229350" y="400050"/>
          <a:chExt cx="1333500" cy="3362325"/>
        </a:xfrm>
      </xdr:grpSpPr>
      <xdr:sp macro="" textlink="">
        <xdr:nvSpPr>
          <xdr:cNvPr id="5" name="สี่เหลี่ยมมุมมน 4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6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7" name="สี่เหลี่ยมมุมมน 6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8" name="สี่เหลี่ยมมุมมน 7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9" name="สี่เหลี่ยมมุมมน 8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24</xdr:row>
      <xdr:rowOff>190500</xdr:rowOff>
    </xdr:from>
    <xdr:to>
      <xdr:col>4</xdr:col>
      <xdr:colOff>38100</xdr:colOff>
      <xdr:row>24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3505200" y="4591050"/>
          <a:ext cx="314325" cy="9525"/>
        </a:xfrm>
        <a:prstGeom prst="straightConnector1">
          <a:avLst/>
        </a:prstGeom>
        <a:ln w="3810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25</xdr:row>
      <xdr:rowOff>190500</xdr:rowOff>
    </xdr:from>
    <xdr:to>
      <xdr:col>4</xdr:col>
      <xdr:colOff>38100</xdr:colOff>
      <xdr:row>25</xdr:row>
      <xdr:rowOff>200025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3505200" y="4886325"/>
          <a:ext cx="314325" cy="9525"/>
        </a:xfrm>
        <a:prstGeom prst="straightConnector1">
          <a:avLst/>
        </a:prstGeom>
        <a:ln w="3810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31</xdr:row>
      <xdr:rowOff>0</xdr:rowOff>
    </xdr:from>
    <xdr:to>
      <xdr:col>10</xdr:col>
      <xdr:colOff>590550</xdr:colOff>
      <xdr:row>32</xdr:row>
      <xdr:rowOff>257175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9625" y="7696200"/>
          <a:ext cx="5543550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171450</xdr:colOff>
      <xdr:row>35</xdr:row>
      <xdr:rowOff>0</xdr:rowOff>
    </xdr:from>
    <xdr:to>
      <xdr:col>11</xdr:col>
      <xdr:colOff>438150</xdr:colOff>
      <xdr:row>38</xdr:row>
      <xdr:rowOff>57150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8782050"/>
          <a:ext cx="5943600" cy="82867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647700</xdr:colOff>
      <xdr:row>17</xdr:row>
      <xdr:rowOff>38100</xdr:rowOff>
    </xdr:to>
    <xdr:grpSp>
      <xdr:nvGrpSpPr>
        <xdr:cNvPr id="6" name="กลุ่ม 5"/>
        <xdr:cNvGrpSpPr/>
      </xdr:nvGrpSpPr>
      <xdr:grpSpPr>
        <a:xfrm>
          <a:off x="6372225" y="790575"/>
          <a:ext cx="1333500" cy="3362325"/>
          <a:chOff x="6229350" y="400050"/>
          <a:chExt cx="1333500" cy="3362325"/>
        </a:xfrm>
      </xdr:grpSpPr>
      <xdr:sp macro="" textlink="">
        <xdr:nvSpPr>
          <xdr:cNvPr id="7" name="สี่เหลี่ยมมุมมน 6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8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9" name="สี่เหลี่ยมมุมมน 8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5" name="สี่เหลี่ยมมุมมน 14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6" name="สี่เหลี่ยมมุมมน 15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29</xdr:row>
      <xdr:rowOff>0</xdr:rowOff>
    </xdr:from>
    <xdr:to>
      <xdr:col>10</xdr:col>
      <xdr:colOff>371475</xdr:colOff>
      <xdr:row>31</xdr:row>
      <xdr:rowOff>9525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2950" y="7258050"/>
          <a:ext cx="5334000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161925</xdr:colOff>
      <xdr:row>34</xdr:row>
      <xdr:rowOff>0</xdr:rowOff>
    </xdr:from>
    <xdr:to>
      <xdr:col>7</xdr:col>
      <xdr:colOff>257175</xdr:colOff>
      <xdr:row>36</xdr:row>
      <xdr:rowOff>85725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1050" y="8496300"/>
          <a:ext cx="3514725" cy="5334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647700</xdr:colOff>
      <xdr:row>16</xdr:row>
      <xdr:rowOff>171450</xdr:rowOff>
    </xdr:to>
    <xdr:grpSp>
      <xdr:nvGrpSpPr>
        <xdr:cNvPr id="4" name="กลุ่ม 3"/>
        <xdr:cNvGrpSpPr/>
      </xdr:nvGrpSpPr>
      <xdr:grpSpPr>
        <a:xfrm>
          <a:off x="6353175" y="771525"/>
          <a:ext cx="1333500" cy="3362325"/>
          <a:chOff x="6229350" y="400050"/>
          <a:chExt cx="1333500" cy="3362325"/>
        </a:xfrm>
      </xdr:grpSpPr>
      <xdr:sp macro="" textlink="">
        <xdr:nvSpPr>
          <xdr:cNvPr id="5" name="สี่เหลี่ยมมุมมน 4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6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7" name="สี่เหลี่ยมมุมมน 6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8" name="สี่เหลี่ยมมุมมน 7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9" name="สี่เหลี่ยมมุมมน 8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10</xdr:col>
      <xdr:colOff>257175</xdr:colOff>
      <xdr:row>29</xdr:row>
      <xdr:rowOff>266700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5" y="7820025"/>
          <a:ext cx="528637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5</xdr:col>
      <xdr:colOff>381000</xdr:colOff>
      <xdr:row>33</xdr:row>
      <xdr:rowOff>257175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5" y="8924925"/>
          <a:ext cx="3514725" cy="5334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419100</xdr:colOff>
      <xdr:row>1</xdr:row>
      <xdr:rowOff>180975</xdr:rowOff>
    </xdr:from>
    <xdr:to>
      <xdr:col>12</xdr:col>
      <xdr:colOff>628650</xdr:colOff>
      <xdr:row>15</xdr:row>
      <xdr:rowOff>171450</xdr:rowOff>
    </xdr:to>
    <xdr:grpSp>
      <xdr:nvGrpSpPr>
        <xdr:cNvPr id="4" name="กลุ่ม 3"/>
        <xdr:cNvGrpSpPr/>
      </xdr:nvGrpSpPr>
      <xdr:grpSpPr>
        <a:xfrm>
          <a:off x="6276975" y="762000"/>
          <a:ext cx="1333500" cy="3362325"/>
          <a:chOff x="6229350" y="400050"/>
          <a:chExt cx="1333500" cy="3362325"/>
        </a:xfrm>
      </xdr:grpSpPr>
      <xdr:sp macro="" textlink="">
        <xdr:nvSpPr>
          <xdr:cNvPr id="5" name="สี่เหลี่ยมมุมมน 4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6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7" name="สี่เหลี่ยมมุมมน 6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8" name="สี่เหลี่ยมมุมมน 7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9" name="สี่เหลี่ยมมุมมน 8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10</xdr:col>
      <xdr:colOff>142875</xdr:colOff>
      <xdr:row>29</xdr:row>
      <xdr:rowOff>266700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5" y="7191375"/>
          <a:ext cx="5172075" cy="542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5</xdr:col>
      <xdr:colOff>457200</xdr:colOff>
      <xdr:row>33</xdr:row>
      <xdr:rowOff>257175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5" y="8296275"/>
          <a:ext cx="3590925" cy="5334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647700</xdr:colOff>
      <xdr:row>16</xdr:row>
      <xdr:rowOff>247650</xdr:rowOff>
    </xdr:to>
    <xdr:grpSp>
      <xdr:nvGrpSpPr>
        <xdr:cNvPr id="4" name="กลุ่ม 3"/>
        <xdr:cNvGrpSpPr/>
      </xdr:nvGrpSpPr>
      <xdr:grpSpPr>
        <a:xfrm>
          <a:off x="6296025" y="847725"/>
          <a:ext cx="1333500" cy="3362325"/>
          <a:chOff x="6229350" y="400050"/>
          <a:chExt cx="1333500" cy="3362325"/>
        </a:xfrm>
      </xdr:grpSpPr>
      <xdr:sp macro="" textlink="">
        <xdr:nvSpPr>
          <xdr:cNvPr id="5" name="สี่เหลี่ยมมุมมน 4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6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7" name="สี่เหลี่ยมมุมมน 6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8" name="สี่เหลี่ยมมุมมน 7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9" name="สี่เหลี่ยมมุมมน 8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29</xdr:row>
      <xdr:rowOff>0</xdr:rowOff>
    </xdr:from>
    <xdr:to>
      <xdr:col>11</xdr:col>
      <xdr:colOff>457200</xdr:colOff>
      <xdr:row>32</xdr:row>
      <xdr:rowOff>0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5" y="8105775"/>
          <a:ext cx="5943600" cy="828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7</xdr:col>
      <xdr:colOff>352425</xdr:colOff>
      <xdr:row>35</xdr:row>
      <xdr:rowOff>257175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2975" y="9505950"/>
          <a:ext cx="4133850" cy="5334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9525</xdr:colOff>
      <xdr:row>1</xdr:row>
      <xdr:rowOff>219075</xdr:rowOff>
    </xdr:from>
    <xdr:to>
      <xdr:col>12</xdr:col>
      <xdr:colOff>657225</xdr:colOff>
      <xdr:row>14</xdr:row>
      <xdr:rowOff>276225</xdr:rowOff>
    </xdr:to>
    <xdr:grpSp>
      <xdr:nvGrpSpPr>
        <xdr:cNvPr id="4" name="กลุ่ม 3"/>
        <xdr:cNvGrpSpPr/>
      </xdr:nvGrpSpPr>
      <xdr:grpSpPr>
        <a:xfrm>
          <a:off x="6419850" y="800100"/>
          <a:ext cx="1333500" cy="3362325"/>
          <a:chOff x="6229350" y="400050"/>
          <a:chExt cx="1333500" cy="3362325"/>
        </a:xfrm>
      </xdr:grpSpPr>
      <xdr:sp macro="" textlink="">
        <xdr:nvSpPr>
          <xdr:cNvPr id="5" name="สี่เหลี่ยมมุมมน 4"/>
          <xdr:cNvSpPr/>
        </xdr:nvSpPr>
        <xdr:spPr>
          <a:xfrm>
            <a:off x="6229350" y="400050"/>
            <a:ext cx="1333500" cy="3362325"/>
          </a:xfrm>
          <a:prstGeom prst="roundRect">
            <a:avLst>
              <a:gd name="adj" fmla="val 12381"/>
            </a:avLst>
          </a:prstGeom>
          <a:solidFill>
            <a:schemeClr val="bg2">
              <a:lumMod val="90000"/>
            </a:schemeClr>
          </a:solidFill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th-TH" sz="1400" b="1">
                <a:solidFill>
                  <a:sysClr val="windowText" lastClr="000000"/>
                </a:solidFill>
              </a:rPr>
              <a:t>รายการ</a:t>
            </a:r>
          </a:p>
        </xdr:txBody>
      </xdr:sp>
      <xdr:grpSp>
        <xdr:nvGrpSpPr>
          <xdr:cNvPr id="6" name="กลุ่ม 57"/>
          <xdr:cNvGrpSpPr/>
        </xdr:nvGrpSpPr>
        <xdr:grpSpPr>
          <a:xfrm>
            <a:off x="6334125" y="771525"/>
            <a:ext cx="1143000" cy="2847975"/>
            <a:chOff x="6496050" y="9525"/>
            <a:chExt cx="1143000" cy="2847975"/>
          </a:xfrm>
        </xdr:grpSpPr>
        <xdr:sp macro="" textlink="">
          <xdr:nvSpPr>
            <xdr:cNvPr id="7" name="สี่เหลี่ยมมุมมน 6">
              <a:hlinkClick xmlns:r="http://schemas.openxmlformats.org/officeDocument/2006/relationships" r:id="rId3"/>
            </xdr:cNvPr>
            <xdr:cNvSpPr/>
          </xdr:nvSpPr>
          <xdr:spPr>
            <a:xfrm>
              <a:off x="6505576" y="95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100" b="1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Wingdings"/>
                </a:rPr>
                <a:t></a:t>
              </a:r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 </a:t>
              </a:r>
              <a:r>
                <a:rPr lang="th-TH" sz="1600" b="1">
                  <a:latin typeface="TH SarabunPSK" pitchFamily="34" charset="-34"/>
                  <a:cs typeface="TH SarabunPSK" pitchFamily="34" charset="-34"/>
                </a:rPr>
                <a:t>กลับหน้าแรก</a:t>
              </a:r>
              <a:r>
                <a:rPr lang="th-TH" sz="1600" b="1" baseline="0">
                  <a:latin typeface="TH SarabunPSK" pitchFamily="34" charset="-34"/>
                  <a:cs typeface="TH SarabunPSK" pitchFamily="34" charset="-34"/>
                </a:rPr>
                <a:t> </a:t>
              </a:r>
              <a:endParaRPr lang="th-TH" sz="11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8" name="สี่เหลี่ยมมุมมน 7">
              <a:hlinkClick xmlns:r="http://schemas.openxmlformats.org/officeDocument/2006/relationships" r:id="rId4"/>
            </xdr:cNvPr>
            <xdr:cNvSpPr/>
          </xdr:nvSpPr>
          <xdr:spPr>
            <a:xfrm>
              <a:off x="6496050" y="723900"/>
              <a:ext cx="1133474" cy="295275"/>
            </a:xfrm>
            <a:prstGeom prst="roundRect">
              <a:avLst/>
            </a:prstGeom>
            <a:solidFill>
              <a:schemeClr val="accent3">
                <a:lumMod val="75000"/>
              </a:schemeClr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Heparin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9" name="สี่เหลี่ยมมุมมน 8">
              <a:hlinkClick xmlns:r="http://schemas.openxmlformats.org/officeDocument/2006/relationships" r:id="rId5"/>
            </xdr:cNvPr>
            <xdr:cNvSpPr/>
          </xdr:nvSpPr>
          <xdr:spPr>
            <a:xfrm>
              <a:off x="6496050" y="109537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latin typeface="TH SarabunPSK" pitchFamily="34" charset="-34"/>
                  <a:cs typeface="TH SarabunPSK" pitchFamily="34" charset="-34"/>
                </a:rPr>
                <a:t>Levophed</a:t>
              </a:r>
              <a:endParaRPr lang="th-TH" sz="1600" b="1"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0" name="สี่เหลี่ยมมุมมน 9">
              <a:hlinkClick xmlns:r="http://schemas.openxmlformats.org/officeDocument/2006/relationships" r:id="rId6"/>
            </xdr:cNvPr>
            <xdr:cNvSpPr/>
          </xdr:nvSpPr>
          <xdr:spPr>
            <a:xfrm>
              <a:off x="6505575" y="1457325"/>
              <a:ext cx="1133474" cy="295275"/>
            </a:xfrm>
            <a:prstGeom prst="roundRect">
              <a:avLst/>
            </a:prstGeom>
            <a:solidFill>
              <a:srgbClr val="EBD639"/>
            </a:solidFill>
          </xdr:spPr>
          <xdr:style>
            <a:lnRef idx="0">
              <a:schemeClr val="accent3"/>
            </a:lnRef>
            <a:fillRef idx="3">
              <a:schemeClr val="accent3"/>
            </a:fillRef>
            <a:effectRef idx="3">
              <a:schemeClr val="accent3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tx1"/>
                  </a:solidFill>
                  <a:latin typeface="TH SarabunPSK" pitchFamily="34" charset="-34"/>
                  <a:cs typeface="TH SarabunPSK" pitchFamily="34" charset="-34"/>
                </a:rPr>
                <a:t>Nicardipine</a:t>
              </a:r>
              <a:endParaRPr lang="th-TH" sz="1600" b="1">
                <a:solidFill>
                  <a:schemeClr val="tx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1" name="สี่เหลี่ยมมุมมน 10">
              <a:hlinkClick xmlns:r="http://schemas.openxmlformats.org/officeDocument/2006/relationships" r:id="rId7"/>
            </xdr:cNvPr>
            <xdr:cNvSpPr/>
          </xdr:nvSpPr>
          <xdr:spPr>
            <a:xfrm>
              <a:off x="6496050" y="1828800"/>
              <a:ext cx="1133474" cy="295275"/>
            </a:xfrm>
            <a:prstGeom prst="roundRect">
              <a:avLst/>
            </a:prstGeom>
            <a:solidFill>
              <a:schemeClr val="accent5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Midazolam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2" name="สี่เหลี่ยมมุมมน 11">
              <a:hlinkClick xmlns:r="http://schemas.openxmlformats.org/officeDocument/2006/relationships" r:id="rId8"/>
            </xdr:cNvPr>
            <xdr:cNvSpPr/>
          </xdr:nvSpPr>
          <xdr:spPr>
            <a:xfrm>
              <a:off x="6496050" y="2190750"/>
              <a:ext cx="1133474" cy="295275"/>
            </a:xfrm>
            <a:prstGeom prst="roundRect">
              <a:avLst/>
            </a:prstGeom>
            <a:solidFill>
              <a:schemeClr val="accent2"/>
            </a:solidFill>
          </xdr:spPr>
          <xdr:style>
            <a:lnRef idx="0">
              <a:schemeClr val="accent5"/>
            </a:lnRef>
            <a:fillRef idx="3">
              <a:schemeClr val="accent5"/>
            </a:fillRef>
            <a:effectRef idx="3">
              <a:schemeClr val="accent5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Fentanyl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3" name="สี่เหลี่ยมมุมมน 12">
              <a:hlinkClick xmlns:r="http://schemas.openxmlformats.org/officeDocument/2006/relationships" r:id="rId9"/>
            </xdr:cNvPr>
            <xdr:cNvSpPr/>
          </xdr:nvSpPr>
          <xdr:spPr>
            <a:xfrm>
              <a:off x="6496050" y="2562225"/>
              <a:ext cx="1133474" cy="295275"/>
            </a:xfrm>
            <a:prstGeom prst="roundRect">
              <a:avLst/>
            </a:prstGeom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Nitroglycerin</a:t>
              </a:r>
              <a:endParaRPr lang="th-TH" sz="1600" b="1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  <xdr:sp macro="" textlink="">
          <xdr:nvSpPr>
            <xdr:cNvPr id="14" name="สี่เหลี่ยมมุมมน 13">
              <a:hlinkClick xmlns:r="http://schemas.openxmlformats.org/officeDocument/2006/relationships" r:id="rId10"/>
            </xdr:cNvPr>
            <xdr:cNvSpPr/>
          </xdr:nvSpPr>
          <xdr:spPr>
            <a:xfrm>
              <a:off x="6496050" y="361950"/>
              <a:ext cx="1133474" cy="295275"/>
            </a:xfrm>
            <a:prstGeom prst="roundRect">
              <a:avLst/>
            </a:prstGeom>
            <a:solidFill>
              <a:schemeClr val="tx2">
                <a:lumMod val="75000"/>
              </a:schemeClr>
            </a:solidFill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solidFill>
                    <a:schemeClr val="bg1"/>
                  </a:solidFill>
                  <a:latin typeface="TH SarabunPSK" pitchFamily="34" charset="-34"/>
                  <a:cs typeface="TH SarabunPSK" pitchFamily="34" charset="-34"/>
                </a:rPr>
                <a:t>เตรียมสารน้ำ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workbookViewId="0"/>
  </sheetViews>
  <sheetFormatPr defaultRowHeight="14.25"/>
  <sheetData>
    <row r="1" spans="1:10" ht="21">
      <c r="A1" s="10"/>
      <c r="B1" s="410" t="s">
        <v>146</v>
      </c>
      <c r="C1" s="410"/>
      <c r="D1" s="410"/>
      <c r="E1" s="410"/>
      <c r="F1" s="410"/>
      <c r="G1" s="410"/>
      <c r="H1" s="410"/>
      <c r="I1" s="410"/>
      <c r="J1" s="10"/>
    </row>
    <row r="2" spans="1:10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customSheetViews>
    <customSheetView guid="{E0129561-12C2-4FF4-A14A-2CC8535CCA9C}">
      <pageMargins left="0.7" right="0.7" top="0.75" bottom="0.75" header="0.3" footer="0.3"/>
    </customSheetView>
  </customSheetViews>
  <mergeCells count="1">
    <mergeCell ref="B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2"/>
  <sheetViews>
    <sheetView showGridLines="0" zoomScaleNormal="100" zoomScaleSheetLayoutView="100" workbookViewId="0">
      <selection activeCell="D15" sqref="D15"/>
    </sheetView>
  </sheetViews>
  <sheetFormatPr defaultRowHeight="14.25"/>
  <cols>
    <col min="1" max="1" width="4" style="16" customWidth="1"/>
    <col min="2" max="2" width="4.125" style="16" customWidth="1"/>
    <col min="3" max="3" width="50" style="16" customWidth="1"/>
    <col min="4" max="4" width="8.75" style="16" customWidth="1"/>
    <col min="5" max="5" width="9" style="16"/>
    <col min="6" max="6" width="4.75" style="16" customWidth="1"/>
    <col min="7" max="16384" width="9" style="16"/>
  </cols>
  <sheetData>
    <row r="2" spans="1:6" ht="42.75" customHeight="1">
      <c r="A2" s="411" t="s">
        <v>9</v>
      </c>
      <c r="B2" s="411"/>
      <c r="C2" s="411"/>
      <c r="D2" s="411"/>
      <c r="E2" s="411"/>
      <c r="F2" s="411"/>
    </row>
    <row r="4" spans="1:6" ht="15.75" thickBot="1">
      <c r="A4" s="78"/>
      <c r="C4" s="79" t="s">
        <v>8</v>
      </c>
    </row>
    <row r="5" spans="1:6" ht="15" thickTop="1">
      <c r="A5" s="78"/>
      <c r="B5" s="80"/>
      <c r="C5" s="81"/>
      <c r="D5" s="81"/>
      <c r="E5" s="82"/>
    </row>
    <row r="6" spans="1:6" s="83" customFormat="1" ht="15">
      <c r="B6" s="84">
        <v>1</v>
      </c>
      <c r="C6" s="85" t="s">
        <v>22</v>
      </c>
      <c r="D6" s="1">
        <v>12.5</v>
      </c>
      <c r="E6" s="86" t="s">
        <v>0</v>
      </c>
    </row>
    <row r="7" spans="1:6" s="83" customFormat="1" ht="15">
      <c r="B7" s="84">
        <v>2</v>
      </c>
      <c r="C7" s="87" t="s">
        <v>1</v>
      </c>
      <c r="D7" s="1">
        <v>10</v>
      </c>
      <c r="E7" s="86" t="s">
        <v>0</v>
      </c>
    </row>
    <row r="8" spans="1:6" s="83" customFormat="1" ht="15">
      <c r="A8" s="85"/>
      <c r="B8" s="84"/>
      <c r="C8" s="79" t="s">
        <v>7</v>
      </c>
      <c r="D8" s="1">
        <v>500</v>
      </c>
      <c r="E8" s="86" t="s">
        <v>2</v>
      </c>
    </row>
    <row r="9" spans="1:6" s="83" customFormat="1" ht="15.75" thickBot="1">
      <c r="A9" s="85"/>
      <c r="B9" s="88"/>
      <c r="C9" s="89"/>
      <c r="D9" s="90"/>
      <c r="E9" s="91"/>
    </row>
    <row r="10" spans="1:6" s="83" customFormat="1" ht="15.75" thickTop="1">
      <c r="A10" s="85"/>
      <c r="B10" s="85"/>
      <c r="D10" s="85"/>
      <c r="E10" s="85"/>
    </row>
    <row r="11" spans="1:6" s="83" customFormat="1" ht="15">
      <c r="B11" s="92"/>
      <c r="C11" s="93"/>
      <c r="D11" s="92"/>
      <c r="E11" s="92"/>
    </row>
    <row r="12" spans="1:6" s="83" customFormat="1" ht="15">
      <c r="B12" s="92">
        <v>3</v>
      </c>
      <c r="C12" s="94" t="s">
        <v>3</v>
      </c>
      <c r="D12" s="92"/>
      <c r="E12" s="92"/>
    </row>
    <row r="13" spans="1:6" s="83" customFormat="1" ht="15">
      <c r="B13" s="92"/>
      <c r="C13" s="95" t="s">
        <v>4</v>
      </c>
      <c r="D13" s="2">
        <f>D7</f>
        <v>10</v>
      </c>
      <c r="E13" s="2" t="s">
        <v>0</v>
      </c>
    </row>
    <row r="14" spans="1:6" s="83" customFormat="1" ht="15">
      <c r="B14" s="92"/>
      <c r="C14" s="95" t="s">
        <v>5</v>
      </c>
      <c r="D14" s="3">
        <f>D15</f>
        <v>31.25</v>
      </c>
      <c r="E14" s="2" t="s">
        <v>2</v>
      </c>
    </row>
    <row r="15" spans="1:6" s="83" customFormat="1" ht="15">
      <c r="B15" s="92"/>
      <c r="C15" s="95" t="s">
        <v>6</v>
      </c>
      <c r="D15" s="3">
        <f>((D6-D7)*D8)/(50-D7)</f>
        <v>31.25</v>
      </c>
      <c r="E15" s="2" t="s">
        <v>2</v>
      </c>
    </row>
    <row r="16" spans="1:6" s="83" customFormat="1" ht="15">
      <c r="B16" s="92"/>
      <c r="C16" s="92"/>
      <c r="D16" s="92"/>
      <c r="E16" s="92"/>
    </row>
    <row r="18" spans="1:6" ht="5.25" customHeight="1">
      <c r="A18" s="96"/>
      <c r="B18" s="96"/>
      <c r="C18" s="96"/>
      <c r="D18" s="96"/>
      <c r="E18" s="96"/>
      <c r="F18" s="96"/>
    </row>
    <row r="19" spans="1:6" s="97" customFormat="1" ht="9.75" customHeight="1"/>
    <row r="20" spans="1:6">
      <c r="B20" s="16" t="s">
        <v>14</v>
      </c>
    </row>
    <row r="40" spans="2:3">
      <c r="C40" s="98" t="s">
        <v>10</v>
      </c>
    </row>
    <row r="41" spans="2:3">
      <c r="C41" s="16" t="s">
        <v>11</v>
      </c>
    </row>
    <row r="43" spans="2:3">
      <c r="B43" s="99" t="s">
        <v>12</v>
      </c>
    </row>
    <row r="44" spans="2:3">
      <c r="B44" s="100" t="s">
        <v>13</v>
      </c>
    </row>
    <row r="55" spans="1:5" ht="15">
      <c r="B55" s="100" t="s">
        <v>16</v>
      </c>
    </row>
    <row r="56" spans="1:5">
      <c r="C56" s="16" t="s">
        <v>17</v>
      </c>
    </row>
    <row r="57" spans="1:5" ht="15">
      <c r="B57" s="100" t="s">
        <v>15</v>
      </c>
    </row>
    <row r="58" spans="1:5">
      <c r="C58" s="16" t="s">
        <v>18</v>
      </c>
    </row>
    <row r="59" spans="1:5">
      <c r="C59" s="16" t="s">
        <v>19</v>
      </c>
    </row>
    <row r="61" spans="1:5" ht="18.75">
      <c r="A61" s="101"/>
      <c r="B61" s="101"/>
      <c r="C61" s="101"/>
      <c r="D61" s="101"/>
      <c r="E61" s="4" t="s">
        <v>20</v>
      </c>
    </row>
    <row r="62" spans="1:5" ht="18.75">
      <c r="A62" s="101"/>
      <c r="B62" s="101"/>
      <c r="C62" s="101"/>
      <c r="D62" s="101"/>
      <c r="E62" s="4" t="s">
        <v>21</v>
      </c>
    </row>
  </sheetData>
  <sheetProtection password="C71F" sheet="1" objects="1" scenarios="1"/>
  <protectedRanges>
    <protectedRange password="C71F" sqref="D13:D15" name="น้ำเกลือ"/>
  </protectedRanges>
  <customSheetViews>
    <customSheetView guid="{E0129561-12C2-4FF4-A14A-2CC8535CCA9C}" showPageBreaks="1" printArea="1" view="pageBreakPreview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1">
    <mergeCell ref="A2:F2"/>
  </mergeCells>
  <pageMargins left="0.70866141732283472" right="0.70866141732283472" top="0.45" bottom="0.49" header="0.22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sqref="A1:I1"/>
    </sheetView>
  </sheetViews>
  <sheetFormatPr defaultRowHeight="14.25"/>
  <cols>
    <col min="1" max="1" width="5.875" style="16" customWidth="1"/>
    <col min="2" max="2" width="6" style="16" customWidth="1"/>
    <col min="3" max="3" width="31.625" style="16" customWidth="1"/>
    <col min="4" max="4" width="9.75" style="16" customWidth="1"/>
    <col min="5" max="5" width="6.25" style="16" customWidth="1"/>
    <col min="6" max="6" width="10" style="16" customWidth="1"/>
    <col min="7" max="7" width="4.5" style="16" customWidth="1"/>
    <col min="8" max="8" width="5.25" style="16" customWidth="1"/>
    <col min="9" max="9" width="6.5" style="16" customWidth="1"/>
    <col min="10" max="16384" width="9" style="16"/>
  </cols>
  <sheetData>
    <row r="1" spans="1:9" ht="45.75">
      <c r="A1" s="413" t="s">
        <v>51</v>
      </c>
      <c r="B1" s="413"/>
      <c r="C1" s="413"/>
      <c r="D1" s="413"/>
      <c r="E1" s="413"/>
      <c r="F1" s="413"/>
      <c r="G1" s="413"/>
      <c r="H1" s="413"/>
      <c r="I1" s="413"/>
    </row>
    <row r="2" spans="1:9" ht="23.25">
      <c r="A2" s="17"/>
      <c r="B2" s="18" t="s">
        <v>109</v>
      </c>
      <c r="C2" s="19"/>
      <c r="D2" s="20"/>
      <c r="E2" s="21"/>
      <c r="F2" s="21"/>
      <c r="G2" s="21"/>
      <c r="H2" s="21"/>
      <c r="I2" s="17"/>
    </row>
    <row r="3" spans="1:9" s="211" customFormat="1" ht="23.25">
      <c r="A3" s="209"/>
      <c r="B3" s="18" t="s">
        <v>108</v>
      </c>
      <c r="C3" s="19"/>
      <c r="D3" s="210"/>
      <c r="E3" s="21"/>
      <c r="F3" s="21"/>
      <c r="G3" s="21"/>
      <c r="H3" s="21"/>
      <c r="I3" s="209"/>
    </row>
    <row r="4" spans="1:9" ht="11.25" customHeight="1">
      <c r="A4" s="17"/>
      <c r="B4" s="22"/>
      <c r="C4" s="22"/>
      <c r="D4" s="21"/>
      <c r="E4" s="21"/>
      <c r="F4" s="21"/>
      <c r="G4" s="21"/>
      <c r="H4" s="21"/>
      <c r="I4" s="17"/>
    </row>
    <row r="5" spans="1:9" ht="21">
      <c r="A5" s="17"/>
      <c r="B5" s="23"/>
      <c r="C5" s="24" t="s">
        <v>103</v>
      </c>
      <c r="D5" s="205"/>
      <c r="E5" s="21" t="s">
        <v>104</v>
      </c>
      <c r="F5" s="21"/>
      <c r="G5" s="21"/>
      <c r="H5" s="21"/>
      <c r="I5" s="17"/>
    </row>
    <row r="6" spans="1:9" s="17" customFormat="1" ht="4.5" customHeight="1" thickBot="1">
      <c r="B6" s="23"/>
      <c r="C6" s="24"/>
      <c r="D6" s="21"/>
      <c r="E6" s="21"/>
      <c r="F6" s="21"/>
      <c r="G6" s="21"/>
      <c r="H6" s="21"/>
    </row>
    <row r="7" spans="1:9" ht="15" thickTop="1">
      <c r="A7" s="17"/>
      <c r="B7" s="25"/>
      <c r="C7" s="26"/>
      <c r="D7" s="26"/>
      <c r="E7" s="26"/>
      <c r="F7" s="26"/>
      <c r="G7" s="26"/>
      <c r="H7" s="27"/>
      <c r="I7" s="17"/>
    </row>
    <row r="8" spans="1:9" s="32" customFormat="1" ht="21">
      <c r="A8" s="28"/>
      <c r="B8" s="29">
        <v>1</v>
      </c>
      <c r="C8" s="30" t="s">
        <v>36</v>
      </c>
      <c r="D8" s="13">
        <v>100</v>
      </c>
      <c r="E8" s="30" t="s">
        <v>46</v>
      </c>
      <c r="F8" s="30"/>
      <c r="G8" s="30"/>
      <c r="H8" s="31"/>
      <c r="I8" s="28"/>
    </row>
    <row r="9" spans="1:9" s="32" customFormat="1" ht="21">
      <c r="A9" s="28"/>
      <c r="B9" s="29"/>
      <c r="C9" s="31" t="s">
        <v>39</v>
      </c>
      <c r="D9" s="212"/>
      <c r="E9" s="30"/>
      <c r="F9" s="30"/>
      <c r="G9" s="30"/>
      <c r="H9" s="31"/>
      <c r="I9" s="28"/>
    </row>
    <row r="10" spans="1:9" s="32" customFormat="1" ht="21">
      <c r="A10" s="28"/>
      <c r="B10" s="29">
        <v>2</v>
      </c>
      <c r="C10" s="33" t="s">
        <v>40</v>
      </c>
      <c r="D10" s="13">
        <v>500</v>
      </c>
      <c r="E10" s="30" t="s">
        <v>2</v>
      </c>
      <c r="F10" s="30"/>
      <c r="G10" s="30"/>
      <c r="H10" s="31"/>
      <c r="I10" s="28"/>
    </row>
    <row r="11" spans="1:9" s="32" customFormat="1" ht="21">
      <c r="A11" s="28"/>
      <c r="B11" s="29">
        <v>3</v>
      </c>
      <c r="C11" s="33" t="s">
        <v>53</v>
      </c>
      <c r="D11" s="13">
        <v>50</v>
      </c>
      <c r="E11" s="30" t="s">
        <v>41</v>
      </c>
      <c r="F11" s="30"/>
      <c r="G11" s="30"/>
      <c r="H11" s="31"/>
      <c r="I11" s="28"/>
    </row>
    <row r="12" spans="1:9" ht="15.75" thickBot="1">
      <c r="A12" s="17"/>
      <c r="B12" s="34"/>
      <c r="C12" s="35"/>
      <c r="D12" s="36"/>
      <c r="E12" s="36"/>
      <c r="F12" s="36"/>
      <c r="G12" s="36"/>
      <c r="H12" s="37"/>
      <c r="I12" s="17"/>
    </row>
    <row r="13" spans="1:9" ht="18" customHeight="1" thickTop="1" thickBot="1">
      <c r="A13" s="17"/>
      <c r="B13" s="38"/>
      <c r="C13" s="39"/>
      <c r="D13" s="40"/>
      <c r="E13" s="40"/>
      <c r="F13" s="40"/>
      <c r="G13" s="40"/>
      <c r="H13" s="41"/>
      <c r="I13" s="17"/>
    </row>
    <row r="14" spans="1:9" s="47" customFormat="1" ht="26.25" customHeight="1">
      <c r="A14" s="42"/>
      <c r="B14" s="43"/>
      <c r="C14" s="44" t="s">
        <v>42</v>
      </c>
      <c r="D14" s="45"/>
      <c r="E14" s="45"/>
      <c r="F14" s="45"/>
      <c r="G14" s="45"/>
      <c r="H14" s="46"/>
      <c r="I14" s="42"/>
    </row>
    <row r="15" spans="1:9" s="47" customFormat="1" ht="23.25">
      <c r="A15" s="42"/>
      <c r="B15" s="206" t="s">
        <v>105</v>
      </c>
      <c r="C15" s="14" t="s">
        <v>43</v>
      </c>
      <c r="D15" s="6">
        <f>D10</f>
        <v>500</v>
      </c>
      <c r="E15" s="14" t="s">
        <v>2</v>
      </c>
      <c r="F15" s="14"/>
      <c r="G15" s="14"/>
      <c r="H15" s="48"/>
      <c r="I15" s="42"/>
    </row>
    <row r="16" spans="1:9" s="47" customFormat="1" ht="23.25">
      <c r="A16" s="42"/>
      <c r="B16" s="206" t="s">
        <v>106</v>
      </c>
      <c r="C16" s="14" t="s">
        <v>44</v>
      </c>
      <c r="D16" s="6">
        <f>D17</f>
        <v>10</v>
      </c>
      <c r="E16" s="14" t="s">
        <v>2</v>
      </c>
      <c r="F16" s="49" t="s">
        <v>69</v>
      </c>
      <c r="G16" s="14">
        <f>D15-D17</f>
        <v>490</v>
      </c>
      <c r="H16" s="48" t="s">
        <v>2</v>
      </c>
      <c r="I16" s="42"/>
    </row>
    <row r="17" spans="1:11" s="47" customFormat="1" ht="23.25">
      <c r="A17" s="42"/>
      <c r="B17" s="206" t="s">
        <v>107</v>
      </c>
      <c r="C17" s="14" t="s">
        <v>45</v>
      </c>
      <c r="D17" s="6">
        <f>D8*D10/5000</f>
        <v>10</v>
      </c>
      <c r="E17" s="14" t="s">
        <v>114</v>
      </c>
      <c r="F17" s="214">
        <f>D17/5</f>
        <v>2</v>
      </c>
      <c r="G17" s="14" t="s">
        <v>113</v>
      </c>
      <c r="H17" s="48"/>
      <c r="I17" s="42"/>
    </row>
    <row r="18" spans="1:11" s="47" customFormat="1" ht="18.75" customHeight="1" thickBot="1">
      <c r="A18" s="42"/>
      <c r="B18" s="207"/>
      <c r="C18" s="208"/>
      <c r="D18" s="7"/>
      <c r="E18" s="208"/>
      <c r="F18" s="215"/>
      <c r="G18" s="215" t="s">
        <v>115</v>
      </c>
      <c r="H18" s="213"/>
      <c r="I18" s="42"/>
    </row>
    <row r="19" spans="1:11" s="47" customFormat="1" ht="25.5" customHeight="1">
      <c r="A19" s="42"/>
      <c r="B19" s="50" t="s">
        <v>37</v>
      </c>
      <c r="C19" s="42"/>
      <c r="D19" s="51"/>
      <c r="E19" s="51"/>
      <c r="F19" s="51"/>
      <c r="G19" s="51"/>
      <c r="H19" s="42"/>
      <c r="I19" s="42"/>
      <c r="K19" s="52"/>
    </row>
    <row r="20" spans="1:11" s="47" customFormat="1" ht="24">
      <c r="A20" s="42"/>
      <c r="B20" s="53" t="s">
        <v>50</v>
      </c>
      <c r="C20" s="42"/>
      <c r="D20" s="51"/>
      <c r="E20" s="51"/>
      <c r="F20" s="51"/>
      <c r="G20" s="51"/>
      <c r="H20" s="42"/>
      <c r="I20" s="42"/>
      <c r="K20" s="52"/>
    </row>
    <row r="21" spans="1:11" s="47" customFormat="1" ht="30.75" customHeight="1" thickBot="1">
      <c r="A21" s="42"/>
      <c r="B21" s="54" t="s">
        <v>72</v>
      </c>
      <c r="C21" s="55"/>
      <c r="D21" s="51"/>
      <c r="E21" s="51"/>
      <c r="F21" s="51"/>
      <c r="G21" s="51"/>
      <c r="H21" s="42"/>
      <c r="I21" s="42"/>
      <c r="K21" s="52"/>
    </row>
    <row r="22" spans="1:11" s="47" customFormat="1" ht="24" thickTop="1">
      <c r="A22" s="42"/>
      <c r="B22" s="56"/>
      <c r="C22" s="57" t="s">
        <v>47</v>
      </c>
      <c r="D22" s="8">
        <f>D11</f>
        <v>50</v>
      </c>
      <c r="E22" s="58" t="s">
        <v>41</v>
      </c>
      <c r="F22" s="58"/>
      <c r="G22" s="58"/>
      <c r="H22" s="59"/>
      <c r="I22" s="42"/>
    </row>
    <row r="23" spans="1:11" s="47" customFormat="1" ht="23.25">
      <c r="A23" s="42"/>
      <c r="B23" s="60"/>
      <c r="C23" s="61" t="s">
        <v>48</v>
      </c>
      <c r="D23" s="9">
        <f>D11/D8</f>
        <v>0.5</v>
      </c>
      <c r="E23" s="62" t="s">
        <v>49</v>
      </c>
      <c r="F23" s="62"/>
      <c r="G23" s="62"/>
      <c r="H23" s="63"/>
      <c r="I23" s="42"/>
    </row>
    <row r="24" spans="1:11" ht="21.75" thickBot="1">
      <c r="A24" s="17"/>
      <c r="B24" s="64" t="s">
        <v>38</v>
      </c>
      <c r="C24" s="65"/>
      <c r="D24" s="66"/>
      <c r="E24" s="66"/>
      <c r="F24" s="66"/>
      <c r="G24" s="66"/>
      <c r="H24" s="67"/>
      <c r="I24" s="17"/>
    </row>
    <row r="25" spans="1:11" ht="18.75" customHeight="1" thickTop="1" thickBot="1">
      <c r="A25" s="17"/>
      <c r="B25" s="17"/>
      <c r="C25" s="17"/>
      <c r="D25" s="17"/>
      <c r="E25" s="17"/>
      <c r="F25" s="17"/>
      <c r="G25" s="17"/>
      <c r="H25" s="17"/>
      <c r="I25" s="17"/>
    </row>
    <row r="26" spans="1:11" ht="18.75" customHeight="1" thickTop="1" thickBot="1">
      <c r="A26" s="17"/>
      <c r="B26" s="17"/>
      <c r="C26" s="68" t="s">
        <v>23</v>
      </c>
      <c r="D26" s="416" t="s">
        <v>24</v>
      </c>
      <c r="E26" s="416"/>
      <c r="F26" s="69" t="s">
        <v>25</v>
      </c>
      <c r="G26" s="69"/>
      <c r="H26" s="70"/>
      <c r="I26" s="17"/>
    </row>
    <row r="27" spans="1:11" ht="18.75" customHeight="1" thickTop="1">
      <c r="A27" s="17"/>
      <c r="B27" s="17"/>
      <c r="C27" s="71" t="s">
        <v>26</v>
      </c>
      <c r="D27" s="417" t="s">
        <v>27</v>
      </c>
      <c r="E27" s="417"/>
      <c r="F27" s="414" t="s">
        <v>28</v>
      </c>
      <c r="G27" s="414"/>
      <c r="H27" s="72"/>
      <c r="I27" s="17"/>
    </row>
    <row r="28" spans="1:11" ht="18.75">
      <c r="A28" s="17"/>
      <c r="B28" s="17"/>
      <c r="C28" s="71" t="s">
        <v>29</v>
      </c>
      <c r="D28" s="417" t="s">
        <v>30</v>
      </c>
      <c r="E28" s="417"/>
      <c r="F28" s="414" t="s">
        <v>31</v>
      </c>
      <c r="G28" s="414"/>
      <c r="H28" s="72"/>
      <c r="I28" s="17"/>
    </row>
    <row r="29" spans="1:11" ht="18.75">
      <c r="A29" s="17"/>
      <c r="B29" s="17"/>
      <c r="C29" s="71" t="s">
        <v>32</v>
      </c>
      <c r="D29" s="417" t="s">
        <v>33</v>
      </c>
      <c r="E29" s="417"/>
      <c r="F29" s="414" t="s">
        <v>34</v>
      </c>
      <c r="G29" s="414"/>
      <c r="H29" s="72"/>
      <c r="I29" s="17"/>
    </row>
    <row r="30" spans="1:11" ht="19.5" thickBot="1">
      <c r="A30" s="17"/>
      <c r="B30" s="17"/>
      <c r="C30" s="73" t="s">
        <v>35</v>
      </c>
      <c r="D30" s="412" t="s">
        <v>33</v>
      </c>
      <c r="E30" s="412"/>
      <c r="F30" s="415" t="s">
        <v>28</v>
      </c>
      <c r="G30" s="415"/>
      <c r="H30" s="74"/>
      <c r="I30" s="17"/>
    </row>
    <row r="31" spans="1:11" ht="15" thickTop="1">
      <c r="A31" s="17"/>
      <c r="B31" s="17"/>
      <c r="C31" s="17"/>
      <c r="D31" s="17"/>
      <c r="E31" s="17"/>
      <c r="F31" s="17"/>
      <c r="G31" s="17"/>
      <c r="H31" s="17"/>
      <c r="I31" s="17"/>
    </row>
    <row r="32" spans="1:11" ht="5.25" customHeight="1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21">
      <c r="A33" s="42"/>
      <c r="B33" s="77" t="s">
        <v>70</v>
      </c>
      <c r="C33" s="42"/>
      <c r="D33" s="42"/>
      <c r="E33" s="42"/>
      <c r="F33" s="42"/>
      <c r="G33" s="42"/>
      <c r="H33" s="42"/>
      <c r="I33" s="42"/>
    </row>
    <row r="34" spans="1:9" ht="21">
      <c r="A34" s="42"/>
      <c r="B34" s="42" t="s">
        <v>110</v>
      </c>
      <c r="C34" s="42"/>
      <c r="D34" s="42"/>
      <c r="E34" s="42"/>
      <c r="F34" s="42"/>
      <c r="G34" s="42"/>
      <c r="H34" s="42"/>
      <c r="I34" s="42"/>
    </row>
    <row r="35" spans="1:9" ht="21">
      <c r="A35" s="42"/>
      <c r="B35" s="10"/>
      <c r="C35"/>
      <c r="D35" s="42"/>
      <c r="E35" s="42"/>
      <c r="F35" s="42"/>
      <c r="G35" s="42"/>
      <c r="H35" s="42"/>
      <c r="I35" s="42"/>
    </row>
    <row r="36" spans="1:9" ht="21">
      <c r="A36" s="42"/>
      <c r="B36" s="102"/>
      <c r="C36" s="42"/>
      <c r="D36" s="42"/>
      <c r="E36" s="42"/>
      <c r="F36" s="42"/>
      <c r="G36" s="42"/>
      <c r="H36" s="42"/>
      <c r="I36" s="42"/>
    </row>
    <row r="37" spans="1:9" ht="21">
      <c r="A37" s="42"/>
      <c r="B37" s="17"/>
      <c r="D37" s="42"/>
      <c r="E37" s="42"/>
      <c r="F37" s="42"/>
      <c r="G37" s="42"/>
      <c r="H37" s="42"/>
      <c r="I37" s="42"/>
    </row>
    <row r="38" spans="1:9" ht="27.75" customHeight="1">
      <c r="A38" s="42"/>
      <c r="B38" s="217" t="s">
        <v>111</v>
      </c>
      <c r="C38" s="42"/>
      <c r="D38" s="42"/>
      <c r="E38" s="42"/>
      <c r="F38" s="42"/>
      <c r="G38" s="42"/>
      <c r="H38" s="42"/>
      <c r="I38" s="42"/>
    </row>
    <row r="39" spans="1:9" ht="21">
      <c r="A39" s="42"/>
      <c r="B39" s="42" t="s">
        <v>112</v>
      </c>
      <c r="C39" s="42"/>
      <c r="D39" s="42"/>
      <c r="E39" s="42"/>
      <c r="F39" s="42"/>
      <c r="G39" s="42"/>
      <c r="H39" s="42"/>
      <c r="I39" s="42"/>
    </row>
    <row r="40" spans="1:9" ht="21">
      <c r="A40" s="42"/>
      <c r="B40" s="102"/>
      <c r="C40"/>
      <c r="D40" s="42"/>
      <c r="E40" s="42"/>
      <c r="F40" s="42"/>
      <c r="G40" s="42"/>
      <c r="H40" s="42"/>
      <c r="I40" s="42"/>
    </row>
    <row r="41" spans="1:9" ht="21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0.5" customHeight="1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8.75">
      <c r="A43" s="76"/>
      <c r="B43" s="76"/>
      <c r="C43" s="76"/>
      <c r="D43" s="76"/>
      <c r="E43" s="76"/>
      <c r="F43" s="76"/>
      <c r="G43" s="76"/>
      <c r="H43" s="5" t="s">
        <v>67</v>
      </c>
      <c r="I43" s="76"/>
    </row>
    <row r="44" spans="1:9" ht="18.75">
      <c r="A44" s="76"/>
      <c r="B44" s="76"/>
      <c r="C44" s="76"/>
      <c r="D44" s="76"/>
      <c r="E44" s="76"/>
      <c r="F44" s="76"/>
      <c r="G44" s="76"/>
      <c r="H44" s="5" t="s">
        <v>21</v>
      </c>
      <c r="I44" s="76"/>
    </row>
  </sheetData>
  <sheetProtection password="C71F" sheet="1" objects="1" scenarios="1"/>
  <customSheetViews>
    <customSheetView guid="{E0129561-12C2-4FF4-A14A-2CC8535CCA9C}">
      <pageMargins left="0.7" right="0.7" top="0.75" bottom="0.75" header="0.3" footer="0.3"/>
    </customSheetView>
  </customSheetViews>
  <mergeCells count="10">
    <mergeCell ref="D30:E30"/>
    <mergeCell ref="A1:I1"/>
    <mergeCell ref="F27:G27"/>
    <mergeCell ref="F28:G28"/>
    <mergeCell ref="F29:G29"/>
    <mergeCell ref="F30:G30"/>
    <mergeCell ref="D26:E26"/>
    <mergeCell ref="D27:E27"/>
    <mergeCell ref="D28:E28"/>
    <mergeCell ref="D29:E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D10" sqref="D10"/>
    </sheetView>
  </sheetViews>
  <sheetFormatPr defaultRowHeight="14.25"/>
  <cols>
    <col min="1" max="1" width="5" style="16" customWidth="1"/>
    <col min="2" max="2" width="4.125" style="16" customWidth="1"/>
    <col min="3" max="3" width="33" style="16" customWidth="1"/>
    <col min="4" max="4" width="8.875" style="16" customWidth="1"/>
    <col min="5" max="5" width="1.625" style="16" customWidth="1"/>
    <col min="6" max="6" width="5.25" style="16" customWidth="1"/>
    <col min="7" max="7" width="2.25" style="16" customWidth="1"/>
    <col min="8" max="8" width="7.125" style="16" customWidth="1"/>
    <col min="9" max="9" width="5.125" style="16" customWidth="1"/>
    <col min="10" max="10" width="3.25" style="16" customWidth="1"/>
    <col min="11" max="11" width="8" style="16" customWidth="1"/>
    <col min="12" max="16384" width="9" style="16"/>
  </cols>
  <sheetData>
    <row r="1" spans="1:11" ht="38.25" customHeight="1">
      <c r="A1" s="418" t="s">
        <v>71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24">
      <c r="A2" s="17"/>
      <c r="B2" s="23"/>
      <c r="C2" s="104" t="s">
        <v>130</v>
      </c>
      <c r="D2" s="21"/>
      <c r="E2" s="21"/>
      <c r="F2" s="21"/>
      <c r="G2" s="21"/>
      <c r="H2" s="21"/>
      <c r="I2" s="21"/>
      <c r="J2" s="21"/>
      <c r="K2" s="17"/>
    </row>
    <row r="3" spans="1:11" ht="21">
      <c r="A3" s="17"/>
      <c r="B3" s="23"/>
      <c r="C3" s="104" t="s">
        <v>121</v>
      </c>
      <c r="D3" s="21"/>
      <c r="E3" s="21"/>
      <c r="F3" s="21"/>
      <c r="G3" s="21"/>
      <c r="H3" s="21"/>
      <c r="I3" s="21"/>
      <c r="J3" s="21"/>
      <c r="K3" s="17"/>
    </row>
    <row r="4" spans="1:11" ht="6.75" customHeight="1">
      <c r="A4" s="17"/>
      <c r="B4" s="23"/>
      <c r="C4" s="104"/>
      <c r="D4" s="21"/>
      <c r="E4" s="21"/>
      <c r="F4" s="21"/>
      <c r="G4" s="21"/>
      <c r="H4" s="21"/>
      <c r="I4" s="21"/>
      <c r="J4" s="21"/>
      <c r="K4" s="17"/>
    </row>
    <row r="5" spans="1:11" ht="21">
      <c r="A5" s="17"/>
      <c r="B5" s="23"/>
      <c r="C5" s="24" t="s">
        <v>103</v>
      </c>
      <c r="D5" s="268"/>
      <c r="E5" s="21"/>
      <c r="F5" s="21" t="s">
        <v>104</v>
      </c>
      <c r="G5" s="21"/>
      <c r="H5" s="21"/>
      <c r="I5" s="21"/>
      <c r="J5" s="21"/>
      <c r="K5" s="17"/>
    </row>
    <row r="6" spans="1:11" ht="6" customHeight="1" thickBot="1">
      <c r="A6" s="17"/>
      <c r="B6" s="23"/>
      <c r="C6" s="24"/>
      <c r="D6" s="21"/>
      <c r="E6" s="21"/>
      <c r="F6" s="21"/>
      <c r="G6" s="21"/>
      <c r="H6" s="21"/>
      <c r="I6" s="21"/>
      <c r="J6" s="21"/>
      <c r="K6" s="17"/>
    </row>
    <row r="7" spans="1:11" ht="9.75" customHeight="1" thickTop="1">
      <c r="A7" s="17"/>
      <c r="B7" s="25"/>
      <c r="C7" s="26"/>
      <c r="D7" s="26"/>
      <c r="E7" s="26"/>
      <c r="F7" s="26"/>
      <c r="G7" s="26"/>
      <c r="H7" s="26"/>
      <c r="I7" s="26"/>
      <c r="J7" s="27"/>
      <c r="K7" s="17"/>
    </row>
    <row r="8" spans="1:11" ht="23.25" customHeight="1">
      <c r="A8" s="17"/>
      <c r="B8" s="29">
        <v>1</v>
      </c>
      <c r="C8" s="30" t="s">
        <v>36</v>
      </c>
      <c r="D8" s="202">
        <v>4</v>
      </c>
      <c r="E8" s="269" t="s">
        <v>52</v>
      </c>
      <c r="F8" s="202">
        <v>100</v>
      </c>
      <c r="G8" s="30"/>
      <c r="H8" s="30" t="s">
        <v>86</v>
      </c>
      <c r="I8" s="30"/>
      <c r="J8" s="31"/>
      <c r="K8" s="17"/>
    </row>
    <row r="9" spans="1:11" ht="21">
      <c r="A9" s="17"/>
      <c r="B9" s="29">
        <v>2</v>
      </c>
      <c r="C9" s="33" t="s">
        <v>40</v>
      </c>
      <c r="D9" s="202">
        <v>100</v>
      </c>
      <c r="E9" s="17"/>
      <c r="F9" s="30" t="s">
        <v>2</v>
      </c>
      <c r="G9" s="30"/>
      <c r="H9" s="30"/>
      <c r="I9" s="30"/>
      <c r="J9" s="31"/>
      <c r="K9" s="17"/>
    </row>
    <row r="10" spans="1:11" ht="21">
      <c r="A10" s="17"/>
      <c r="B10" s="29">
        <v>3</v>
      </c>
      <c r="C10" s="33" t="s">
        <v>126</v>
      </c>
      <c r="D10" s="202">
        <v>60</v>
      </c>
      <c r="E10" s="17"/>
      <c r="F10" s="30" t="s">
        <v>49</v>
      </c>
      <c r="G10" s="30"/>
      <c r="H10" s="30"/>
      <c r="I10" s="30"/>
      <c r="J10" s="31"/>
      <c r="K10" s="17"/>
    </row>
    <row r="11" spans="1:11" ht="21">
      <c r="A11" s="17"/>
      <c r="B11" s="29">
        <v>4</v>
      </c>
      <c r="C11" s="33" t="s">
        <v>54</v>
      </c>
      <c r="D11" s="203">
        <v>50</v>
      </c>
      <c r="E11" s="33"/>
      <c r="F11" s="33" t="s">
        <v>55</v>
      </c>
      <c r="G11" s="33"/>
      <c r="H11" s="33"/>
      <c r="I11" s="33"/>
      <c r="J11" s="31"/>
      <c r="K11" s="17"/>
    </row>
    <row r="12" spans="1:11" ht="15.75" thickBot="1">
      <c r="A12" s="17"/>
      <c r="B12" s="34"/>
      <c r="C12" s="35"/>
      <c r="D12" s="36"/>
      <c r="E12" s="36"/>
      <c r="F12" s="36"/>
      <c r="G12" s="36"/>
      <c r="H12" s="36"/>
      <c r="I12" s="36"/>
      <c r="J12" s="37"/>
      <c r="K12" s="17"/>
    </row>
    <row r="13" spans="1:11" ht="15.75" thickTop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0.25" customHeight="1" thickTop="1">
      <c r="A14" s="17"/>
      <c r="B14" s="270"/>
      <c r="C14" s="271" t="s">
        <v>42</v>
      </c>
      <c r="D14" s="272"/>
      <c r="E14" s="272"/>
      <c r="F14" s="272"/>
      <c r="G14" s="272"/>
      <c r="H14" s="272"/>
      <c r="I14" s="272"/>
      <c r="J14" s="273"/>
      <c r="K14" s="17"/>
    </row>
    <row r="15" spans="1:11" ht="20.25" customHeight="1">
      <c r="A15" s="17"/>
      <c r="B15" s="274" t="s">
        <v>105</v>
      </c>
      <c r="C15" s="275" t="s">
        <v>83</v>
      </c>
      <c r="D15" s="11">
        <f>D9</f>
        <v>100</v>
      </c>
      <c r="E15" s="11"/>
      <c r="F15" s="275" t="s">
        <v>2</v>
      </c>
      <c r="G15" s="275"/>
      <c r="H15" s="275"/>
      <c r="I15" s="275"/>
      <c r="J15" s="276"/>
      <c r="K15" s="17"/>
    </row>
    <row r="16" spans="1:11" ht="20.25" customHeight="1">
      <c r="A16" s="17"/>
      <c r="B16" s="274" t="s">
        <v>106</v>
      </c>
      <c r="C16" s="275" t="s">
        <v>44</v>
      </c>
      <c r="D16" s="11">
        <f>D17</f>
        <v>4</v>
      </c>
      <c r="E16" s="11"/>
      <c r="F16" s="275" t="s">
        <v>2</v>
      </c>
      <c r="G16" s="277" t="s">
        <v>69</v>
      </c>
      <c r="H16" s="278"/>
      <c r="I16" s="105">
        <f>D9-D17</f>
        <v>96</v>
      </c>
      <c r="J16" s="276" t="s">
        <v>2</v>
      </c>
      <c r="K16" s="17"/>
    </row>
    <row r="17" spans="1:21" ht="18.75" customHeight="1">
      <c r="A17" s="17"/>
      <c r="B17" s="274" t="s">
        <v>107</v>
      </c>
      <c r="C17" s="275" t="s">
        <v>68</v>
      </c>
      <c r="D17" s="11">
        <f>(D8/F8)*D9</f>
        <v>4</v>
      </c>
      <c r="E17" s="11"/>
      <c r="F17" s="275" t="s">
        <v>2</v>
      </c>
      <c r="G17" s="275" t="s">
        <v>56</v>
      </c>
      <c r="H17" s="15">
        <f>D17/4</f>
        <v>1</v>
      </c>
      <c r="I17" s="279" t="s">
        <v>57</v>
      </c>
      <c r="J17" s="280"/>
      <c r="K17" s="17"/>
    </row>
    <row r="18" spans="1:21" ht="24.75" customHeight="1" thickBot="1">
      <c r="A18" s="17"/>
      <c r="B18" s="281"/>
      <c r="C18" s="282" t="s">
        <v>58</v>
      </c>
      <c r="D18" s="216">
        <f>D8*1000/F8</f>
        <v>40</v>
      </c>
      <c r="E18" s="283"/>
      <c r="F18" s="284" t="s">
        <v>59</v>
      </c>
      <c r="G18" s="283"/>
      <c r="H18" s="283"/>
      <c r="I18" s="283"/>
      <c r="J18" s="285"/>
      <c r="K18" s="17"/>
    </row>
    <row r="19" spans="1:21" s="47" customFormat="1" ht="24" customHeight="1" thickTop="1">
      <c r="A19" s="42"/>
      <c r="B19" s="286"/>
      <c r="C19" s="287" t="s">
        <v>122</v>
      </c>
      <c r="D19" s="288"/>
      <c r="E19" s="286"/>
      <c r="F19" s="286"/>
      <c r="G19" s="286"/>
      <c r="H19" s="286"/>
      <c r="I19" s="286"/>
      <c r="J19" s="286"/>
      <c r="K19" s="42"/>
      <c r="M19" s="16"/>
      <c r="N19" s="211"/>
      <c r="O19" s="211"/>
      <c r="P19" s="211"/>
      <c r="Q19" s="211"/>
      <c r="R19" s="211"/>
      <c r="S19" s="211"/>
      <c r="T19" s="211"/>
      <c r="U19" s="211"/>
    </row>
    <row r="20" spans="1:21" s="47" customFormat="1" ht="24" customHeight="1">
      <c r="A20" s="42"/>
      <c r="B20" s="286"/>
      <c r="C20" s="287" t="s">
        <v>125</v>
      </c>
      <c r="D20" s="288"/>
      <c r="E20" s="286"/>
      <c r="F20" s="286"/>
      <c r="G20" s="286"/>
      <c r="H20" s="286"/>
      <c r="I20" s="286"/>
      <c r="J20" s="286"/>
      <c r="K20" s="42"/>
      <c r="M20" s="16"/>
      <c r="N20" s="211"/>
      <c r="O20" s="211"/>
      <c r="P20" s="211"/>
      <c r="Q20" s="211"/>
      <c r="R20" s="211"/>
      <c r="S20" s="211"/>
      <c r="T20" s="211"/>
      <c r="U20" s="211"/>
    </row>
    <row r="21" spans="1:21" s="47" customFormat="1" ht="24" customHeight="1" thickBot="1">
      <c r="A21" s="42"/>
      <c r="B21" s="289" t="s">
        <v>124</v>
      </c>
      <c r="C21" s="287" t="s">
        <v>123</v>
      </c>
      <c r="D21" s="290"/>
      <c r="E21" s="286"/>
      <c r="F21" s="212"/>
      <c r="G21" s="286"/>
      <c r="H21" s="286"/>
      <c r="I21" s="286"/>
      <c r="J21" s="286"/>
      <c r="K21" s="42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47" customFormat="1" ht="20.25" customHeight="1" thickTop="1" thickBot="1">
      <c r="A22" s="42"/>
      <c r="B22" s="291"/>
      <c r="C22" s="292" t="s">
        <v>47</v>
      </c>
      <c r="D22" s="293">
        <f>D10*D18/(60*D11)</f>
        <v>0.8</v>
      </c>
      <c r="E22" s="294"/>
      <c r="F22" s="292" t="s">
        <v>60</v>
      </c>
      <c r="G22" s="294"/>
      <c r="H22" s="294"/>
      <c r="I22" s="294"/>
      <c r="J22" s="295"/>
      <c r="K22" s="42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47" customFormat="1" ht="20.25" customHeight="1" thickTop="1">
      <c r="A23" s="42"/>
      <c r="B23" s="296"/>
      <c r="C23" s="297" t="s">
        <v>63</v>
      </c>
      <c r="D23" s="298"/>
      <c r="E23" s="299"/>
      <c r="F23" s="299"/>
      <c r="G23" s="299"/>
      <c r="H23" s="299"/>
      <c r="I23" s="299"/>
      <c r="J23" s="300"/>
      <c r="K23" s="42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47" customFormat="1" ht="20.25" customHeight="1">
      <c r="A24" s="42"/>
      <c r="B24" s="301"/>
      <c r="C24" s="302" t="s">
        <v>61</v>
      </c>
      <c r="D24" s="303">
        <v>0.9</v>
      </c>
      <c r="E24" s="304"/>
      <c r="F24" s="304"/>
      <c r="G24" s="304"/>
      <c r="H24" s="304"/>
      <c r="I24" s="304"/>
      <c r="J24" s="305"/>
      <c r="K24" s="42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3.25">
      <c r="A25" s="17"/>
      <c r="B25" s="306"/>
      <c r="C25" s="302" t="s">
        <v>62</v>
      </c>
      <c r="D25" s="303">
        <v>1.1000000000000001</v>
      </c>
      <c r="E25" s="307"/>
      <c r="F25" s="308" t="s">
        <v>65</v>
      </c>
      <c r="G25" s="309"/>
      <c r="H25" s="309"/>
      <c r="I25" s="309"/>
      <c r="J25" s="310"/>
      <c r="K25" s="17"/>
    </row>
    <row r="26" spans="1:21" ht="23.25">
      <c r="A26" s="17"/>
      <c r="B26" s="306"/>
      <c r="C26" s="302" t="s">
        <v>64</v>
      </c>
      <c r="D26" s="303">
        <v>3</v>
      </c>
      <c r="E26" s="307"/>
      <c r="F26" s="308" t="s">
        <v>66</v>
      </c>
      <c r="G26" s="309"/>
      <c r="H26" s="309"/>
      <c r="I26" s="309"/>
      <c r="J26" s="310"/>
      <c r="K26" s="17"/>
    </row>
    <row r="27" spans="1:21" ht="15" thickBot="1">
      <c r="A27" s="17"/>
      <c r="B27" s="311"/>
      <c r="C27" s="312"/>
      <c r="D27" s="312"/>
      <c r="E27" s="312"/>
      <c r="F27" s="312"/>
      <c r="G27" s="312"/>
      <c r="H27" s="312"/>
      <c r="I27" s="312"/>
      <c r="J27" s="313"/>
      <c r="K27" s="72"/>
    </row>
    <row r="28" spans="1:21" ht="15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21" ht="6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</row>
    <row r="30" spans="1:21" ht="21">
      <c r="A30" s="17"/>
      <c r="B30" s="77" t="s">
        <v>70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21" ht="21">
      <c r="A31" s="17"/>
      <c r="B31" s="42" t="s">
        <v>116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21" ht="22.5" customHeight="1">
      <c r="A32" s="17"/>
      <c r="B32" s="17"/>
      <c r="D32" s="17"/>
      <c r="E32" s="17"/>
      <c r="F32" s="17"/>
      <c r="G32" s="17"/>
      <c r="H32" s="17"/>
      <c r="I32" s="17"/>
      <c r="J32" s="17"/>
      <c r="K32" s="17"/>
    </row>
    <row r="33" spans="1:21" ht="21">
      <c r="A33" s="17"/>
      <c r="B33" s="17"/>
      <c r="C33" s="104"/>
      <c r="D33" s="17"/>
      <c r="E33" s="17"/>
      <c r="F33" s="17"/>
      <c r="G33" s="17"/>
      <c r="I33" s="17"/>
      <c r="J33" s="17"/>
      <c r="K33" s="17"/>
    </row>
    <row r="34" spans="1:21" ht="13.5" customHeight="1">
      <c r="A34" s="17"/>
      <c r="B34" s="17"/>
      <c r="C34" s="104"/>
      <c r="D34" s="17"/>
      <c r="E34" s="17"/>
      <c r="F34" s="17"/>
      <c r="G34" s="17"/>
      <c r="H34" s="17"/>
      <c r="I34" s="17"/>
      <c r="J34" s="17"/>
      <c r="K34" s="17"/>
    </row>
    <row r="35" spans="1:21" ht="21">
      <c r="A35" s="17"/>
      <c r="B35" s="103" t="s">
        <v>127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21" ht="20.25">
      <c r="A36" s="17"/>
      <c r="B36" s="103"/>
      <c r="D36" s="17"/>
      <c r="E36" s="17"/>
      <c r="F36" s="17"/>
      <c r="G36" s="17"/>
      <c r="H36" s="17"/>
      <c r="I36" s="17"/>
      <c r="J36" s="17"/>
      <c r="K36" s="17"/>
    </row>
    <row r="37" spans="1:21" ht="20.25">
      <c r="A37" s="17"/>
      <c r="B37" s="103"/>
      <c r="C37" s="17"/>
      <c r="D37" s="17"/>
      <c r="E37" s="17"/>
      <c r="F37" s="17"/>
      <c r="G37" s="17"/>
      <c r="H37" s="17"/>
      <c r="I37" s="17"/>
      <c r="J37" s="17"/>
      <c r="K37" s="17"/>
    </row>
    <row r="38" spans="1:21" ht="20.25">
      <c r="A38" s="17"/>
      <c r="B38" s="103"/>
      <c r="C38" s="17"/>
      <c r="D38" s="17"/>
      <c r="E38" s="17"/>
      <c r="F38" s="17"/>
      <c r="G38" s="17"/>
      <c r="H38" s="17"/>
      <c r="I38" s="17"/>
      <c r="J38" s="17"/>
      <c r="K38" s="17"/>
    </row>
    <row r="39" spans="1:21" ht="21">
      <c r="A39" s="17"/>
      <c r="B39" s="17"/>
      <c r="C39" s="104" t="s">
        <v>74</v>
      </c>
      <c r="D39" s="17"/>
      <c r="E39" s="17"/>
      <c r="F39" s="17"/>
      <c r="G39" s="17"/>
      <c r="H39" s="17"/>
      <c r="I39" s="17"/>
      <c r="J39" s="17"/>
      <c r="K39" s="17"/>
    </row>
    <row r="40" spans="1:21" ht="21">
      <c r="A40" s="17"/>
      <c r="B40" s="17"/>
      <c r="C40" s="104" t="s">
        <v>73</v>
      </c>
      <c r="D40" s="17"/>
      <c r="E40" s="17"/>
      <c r="F40" s="17"/>
      <c r="G40" s="17"/>
      <c r="H40" s="17"/>
      <c r="I40" s="17"/>
      <c r="J40" s="17"/>
      <c r="K40" s="17"/>
    </row>
    <row r="41" spans="1:21" ht="15.75" customHeight="1">
      <c r="A41" s="17"/>
      <c r="B41" s="102"/>
      <c r="C41" s="17"/>
      <c r="D41" s="17"/>
      <c r="E41" s="17"/>
      <c r="F41" s="17"/>
      <c r="G41" s="17"/>
      <c r="H41" s="17"/>
      <c r="I41" s="17"/>
      <c r="J41" s="17"/>
      <c r="K41" s="17"/>
    </row>
    <row r="42" spans="1:21" ht="18.75">
      <c r="A42" s="315"/>
      <c r="B42" s="315"/>
      <c r="C42" s="315"/>
      <c r="D42" s="315"/>
      <c r="E42" s="315"/>
      <c r="F42" s="315"/>
      <c r="G42" s="315"/>
      <c r="H42" s="315"/>
      <c r="I42" s="315"/>
      <c r="J42" s="12" t="s">
        <v>67</v>
      </c>
      <c r="K42" s="315"/>
    </row>
    <row r="43" spans="1:21" ht="18.75">
      <c r="A43" s="315"/>
      <c r="B43" s="315"/>
      <c r="C43" s="315"/>
      <c r="D43" s="315"/>
      <c r="E43" s="315"/>
      <c r="F43" s="315"/>
      <c r="G43" s="315"/>
      <c r="H43" s="315"/>
      <c r="I43" s="315"/>
      <c r="J43" s="12" t="s">
        <v>21</v>
      </c>
      <c r="K43" s="315"/>
    </row>
    <row r="44" spans="1:21" s="97" customFormat="1">
      <c r="M44" s="16"/>
      <c r="N44" s="16"/>
      <c r="O44" s="16"/>
      <c r="P44" s="16"/>
      <c r="Q44" s="16"/>
      <c r="R44" s="16"/>
      <c r="S44" s="16"/>
      <c r="T44" s="16"/>
      <c r="U44" s="16"/>
    </row>
    <row r="45" spans="1:21" s="97" customFormat="1">
      <c r="M45" s="16"/>
      <c r="N45" s="16"/>
      <c r="O45" s="16"/>
      <c r="P45" s="16"/>
      <c r="Q45" s="16"/>
      <c r="R45" s="16"/>
      <c r="S45" s="16"/>
      <c r="T45" s="16"/>
      <c r="U45" s="16"/>
    </row>
    <row r="46" spans="1:21" s="97" customFormat="1">
      <c r="M46" s="16"/>
      <c r="N46" s="16"/>
      <c r="O46" s="16"/>
      <c r="P46" s="16"/>
      <c r="Q46" s="16"/>
      <c r="R46" s="16"/>
      <c r="S46" s="16"/>
      <c r="T46" s="16"/>
      <c r="U46" s="16"/>
    </row>
    <row r="47" spans="1:21" s="97" customFormat="1">
      <c r="M47" s="16"/>
      <c r="N47" s="16"/>
      <c r="O47" s="16"/>
      <c r="P47" s="16"/>
      <c r="Q47" s="16"/>
      <c r="R47" s="16"/>
      <c r="S47" s="16"/>
      <c r="T47" s="16"/>
      <c r="U47" s="16"/>
    </row>
    <row r="48" spans="1:21" s="97" customFormat="1">
      <c r="M48" s="16"/>
      <c r="N48" s="16"/>
      <c r="O48" s="16"/>
      <c r="P48" s="16"/>
      <c r="Q48" s="16"/>
      <c r="R48" s="16"/>
      <c r="S48" s="16"/>
      <c r="T48" s="16"/>
      <c r="U48" s="16"/>
    </row>
    <row r="49" spans="13:21" s="97" customFormat="1">
      <c r="M49" s="16"/>
      <c r="N49" s="16"/>
      <c r="O49" s="16"/>
      <c r="P49" s="16"/>
      <c r="Q49" s="16"/>
      <c r="R49" s="16"/>
      <c r="S49" s="16"/>
      <c r="T49" s="16"/>
      <c r="U49" s="16"/>
    </row>
    <row r="50" spans="13:21" s="97" customFormat="1">
      <c r="M50" s="16"/>
      <c r="N50" s="16"/>
      <c r="O50" s="16"/>
      <c r="P50" s="16"/>
      <c r="Q50" s="16"/>
      <c r="R50" s="16"/>
      <c r="S50" s="16"/>
      <c r="T50" s="16"/>
      <c r="U50" s="16"/>
    </row>
    <row r="51" spans="13:21" s="97" customFormat="1">
      <c r="M51" s="16"/>
      <c r="N51" s="16"/>
      <c r="O51" s="16"/>
      <c r="P51" s="16"/>
      <c r="Q51" s="16"/>
      <c r="R51" s="16"/>
      <c r="S51" s="16"/>
      <c r="T51" s="16"/>
      <c r="U51" s="16"/>
    </row>
  </sheetData>
  <sheetProtection password="C71F" sheet="1" objects="1" scenarios="1"/>
  <mergeCells count="1">
    <mergeCell ref="A1:K1"/>
  </mergeCells>
  <conditionalFormatting sqref="D19:D23">
    <cfRule type="iconSet" priority="7">
      <iconSet iconSet="3Symbols" reverse="1">
        <cfvo type="percent" val="0"/>
        <cfvo type="num" val="1"/>
        <cfvo type="num" val="3"/>
      </iconSet>
    </cfRule>
    <cfRule type="iconSet" priority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24">
    <cfRule type="iconSet" priority="5">
      <iconSet iconSet="3Symbols" reverse="1">
        <cfvo type="percent" val="0"/>
        <cfvo type="num" val="1"/>
        <cfvo type="num" val="3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25">
    <cfRule type="iconSet" priority="3">
      <iconSet iconSet="3Symbols" reverse="1">
        <cfvo type="percent" val="0"/>
        <cfvo type="num" val="1"/>
        <cfvo type="num" val="3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D26">
    <cfRule type="iconSet" priority="1">
      <iconSet iconSet="3Symbols" reverse="1">
        <cfvo type="percent" val="0"/>
        <cfvo type="num" val="1"/>
        <cfvo type="num" val="3"/>
      </iconSet>
    </cfRule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Normal="100" workbookViewId="0">
      <selection sqref="A1:K1"/>
    </sheetView>
  </sheetViews>
  <sheetFormatPr defaultRowHeight="14.25"/>
  <cols>
    <col min="1" max="1" width="3.875" style="16" customWidth="1"/>
    <col min="2" max="2" width="4.25" style="16" customWidth="1"/>
    <col min="3" max="3" width="30.5" style="16" customWidth="1"/>
    <col min="4" max="4" width="6.125" style="16" customWidth="1"/>
    <col min="5" max="5" width="1.375" style="16" customWidth="1"/>
    <col min="6" max="6" width="4.5" style="16" customWidth="1"/>
    <col min="7" max="7" width="2.375" style="16" customWidth="1"/>
    <col min="8" max="8" width="8.625" style="16" customWidth="1"/>
    <col min="9" max="9" width="4.25" style="16" customWidth="1"/>
    <col min="10" max="10" width="9" style="16"/>
    <col min="11" max="11" width="8.5" style="16" customWidth="1"/>
    <col min="12" max="16384" width="9" style="16"/>
  </cols>
  <sheetData>
    <row r="1" spans="1:11" ht="39.75" customHeight="1">
      <c r="A1" s="419" t="s">
        <v>75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21">
      <c r="A2" s="17"/>
      <c r="B2" s="316"/>
      <c r="C2" s="104" t="s">
        <v>131</v>
      </c>
      <c r="D2" s="21"/>
      <c r="E2" s="21"/>
      <c r="F2" s="21"/>
      <c r="G2" s="21"/>
      <c r="H2" s="21"/>
      <c r="I2" s="21"/>
      <c r="J2" s="21"/>
      <c r="K2" s="17"/>
    </row>
    <row r="3" spans="1:11" ht="5.25" customHeight="1">
      <c r="A3" s="17"/>
      <c r="B3" s="316"/>
      <c r="C3" s="104"/>
      <c r="D3" s="317"/>
      <c r="E3" s="21"/>
      <c r="F3" s="21"/>
      <c r="G3" s="21"/>
      <c r="H3" s="21"/>
      <c r="I3" s="21"/>
      <c r="J3" s="21"/>
      <c r="K3" s="17"/>
    </row>
    <row r="4" spans="1:11" ht="21">
      <c r="A4" s="17"/>
      <c r="B4" s="316"/>
      <c r="C4" s="24" t="s">
        <v>103</v>
      </c>
      <c r="D4" s="318"/>
      <c r="E4" s="21"/>
      <c r="F4" s="21" t="s">
        <v>104</v>
      </c>
      <c r="G4" s="21"/>
      <c r="H4" s="21"/>
      <c r="I4" s="21"/>
      <c r="J4" s="21"/>
      <c r="K4" s="17"/>
    </row>
    <row r="5" spans="1:11" ht="5.25" customHeight="1" thickBot="1">
      <c r="A5" s="17"/>
      <c r="B5" s="316"/>
      <c r="C5" s="24"/>
      <c r="D5" s="317"/>
      <c r="E5" s="21"/>
      <c r="F5" s="21"/>
      <c r="G5" s="21"/>
      <c r="H5" s="21"/>
      <c r="I5" s="21"/>
      <c r="J5" s="21"/>
      <c r="K5" s="17"/>
    </row>
    <row r="6" spans="1:11" ht="9.75" customHeight="1" thickTop="1">
      <c r="A6" s="17"/>
      <c r="B6" s="25"/>
      <c r="C6" s="26"/>
      <c r="D6" s="26"/>
      <c r="E6" s="26"/>
      <c r="F6" s="26"/>
      <c r="G6" s="26"/>
      <c r="H6" s="26"/>
      <c r="I6" s="26"/>
      <c r="J6" s="27"/>
      <c r="K6" s="17"/>
    </row>
    <row r="7" spans="1:11" ht="21" customHeight="1">
      <c r="A7" s="17"/>
      <c r="B7" s="29">
        <v>1</v>
      </c>
      <c r="C7" s="30" t="s">
        <v>36</v>
      </c>
      <c r="D7" s="106">
        <v>1</v>
      </c>
      <c r="E7" s="269" t="s">
        <v>52</v>
      </c>
      <c r="F7" s="106">
        <v>10</v>
      </c>
      <c r="G7" s="30"/>
      <c r="H7" s="30" t="s">
        <v>86</v>
      </c>
      <c r="I7" s="30"/>
      <c r="J7" s="31"/>
      <c r="K7" s="17"/>
    </row>
    <row r="8" spans="1:11" ht="21">
      <c r="A8" s="17"/>
      <c r="B8" s="29">
        <v>2</v>
      </c>
      <c r="C8" s="33" t="s">
        <v>40</v>
      </c>
      <c r="D8" s="106">
        <v>500</v>
      </c>
      <c r="E8" s="17"/>
      <c r="F8" s="30" t="s">
        <v>2</v>
      </c>
      <c r="G8" s="30"/>
      <c r="H8" s="30"/>
      <c r="I8" s="30"/>
      <c r="J8" s="31"/>
      <c r="K8" s="17"/>
    </row>
    <row r="9" spans="1:11" ht="15.75" thickBot="1">
      <c r="A9" s="17"/>
      <c r="B9" s="34"/>
      <c r="C9" s="35"/>
      <c r="D9" s="36"/>
      <c r="E9" s="36"/>
      <c r="F9" s="36"/>
      <c r="G9" s="36"/>
      <c r="H9" s="36"/>
      <c r="I9" s="36"/>
      <c r="J9" s="37"/>
      <c r="K9" s="17"/>
    </row>
    <row r="10" spans="1:11" ht="15.75" thickTop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1">
      <c r="A11" s="17"/>
      <c r="B11" s="319"/>
      <c r="C11" s="320" t="s">
        <v>42</v>
      </c>
      <c r="D11" s="321"/>
      <c r="E11" s="321"/>
      <c r="F11" s="321"/>
      <c r="G11" s="321"/>
      <c r="H11" s="321"/>
      <c r="I11" s="321"/>
      <c r="J11" s="322"/>
      <c r="K11" s="17"/>
    </row>
    <row r="12" spans="1:11" ht="23.25">
      <c r="A12" s="17"/>
      <c r="B12" s="323" t="s">
        <v>105</v>
      </c>
      <c r="C12" s="109" t="s">
        <v>77</v>
      </c>
      <c r="D12" s="107">
        <f>D8</f>
        <v>500</v>
      </c>
      <c r="E12" s="107"/>
      <c r="F12" s="324" t="s">
        <v>2</v>
      </c>
      <c r="G12" s="324"/>
      <c r="H12" s="324"/>
      <c r="I12" s="324"/>
      <c r="J12" s="325"/>
      <c r="K12" s="17"/>
    </row>
    <row r="13" spans="1:11" ht="23.25">
      <c r="A13" s="17"/>
      <c r="B13" s="323" t="s">
        <v>106</v>
      </c>
      <c r="C13" s="109" t="s">
        <v>44</v>
      </c>
      <c r="D13" s="107">
        <f>D14</f>
        <v>50</v>
      </c>
      <c r="E13" s="107"/>
      <c r="F13" s="324" t="s">
        <v>2</v>
      </c>
      <c r="G13" s="109" t="s">
        <v>69</v>
      </c>
      <c r="H13" s="326"/>
      <c r="I13" s="109">
        <f>D8-D14</f>
        <v>450</v>
      </c>
      <c r="J13" s="325" t="s">
        <v>2</v>
      </c>
      <c r="K13" s="17"/>
    </row>
    <row r="14" spans="1:11" ht="23.25">
      <c r="A14" s="17"/>
      <c r="B14" s="323" t="s">
        <v>107</v>
      </c>
      <c r="C14" s="109" t="s">
        <v>78</v>
      </c>
      <c r="D14" s="107">
        <f>(D7/F7)*D8</f>
        <v>50</v>
      </c>
      <c r="E14" s="107"/>
      <c r="F14" s="324" t="s">
        <v>2</v>
      </c>
      <c r="G14" s="324" t="s">
        <v>56</v>
      </c>
      <c r="H14" s="108">
        <f>D14/10</f>
        <v>5</v>
      </c>
      <c r="I14" s="327" t="s">
        <v>57</v>
      </c>
      <c r="J14" s="328"/>
      <c r="K14" s="17"/>
    </row>
    <row r="15" spans="1:11" ht="24" thickBot="1">
      <c r="A15" s="17"/>
      <c r="B15" s="329"/>
      <c r="C15" s="330" t="s">
        <v>58</v>
      </c>
      <c r="D15" s="124">
        <f>D7/F7</f>
        <v>0.1</v>
      </c>
      <c r="E15" s="331"/>
      <c r="F15" s="332" t="s">
        <v>76</v>
      </c>
      <c r="G15" s="331"/>
      <c r="H15" s="331"/>
      <c r="I15" s="331"/>
      <c r="J15" s="333"/>
      <c r="K15" s="17"/>
    </row>
    <row r="16" spans="1:11" ht="21.75">
      <c r="A16" s="17"/>
      <c r="B16" s="334"/>
      <c r="C16" s="42" t="s">
        <v>88</v>
      </c>
      <c r="D16" s="334"/>
      <c r="E16" s="334"/>
      <c r="F16" s="334"/>
      <c r="G16" s="334"/>
      <c r="H16" s="334"/>
      <c r="I16" s="334"/>
      <c r="J16" s="334"/>
      <c r="K16" s="17"/>
    </row>
    <row r="17" spans="1:11" ht="21.75">
      <c r="A17" s="17"/>
      <c r="B17" s="334"/>
      <c r="C17" s="18" t="s">
        <v>89</v>
      </c>
      <c r="D17" s="334"/>
      <c r="E17" s="334"/>
      <c r="F17" s="334"/>
      <c r="G17" s="334"/>
      <c r="H17" s="334"/>
      <c r="I17" s="334"/>
      <c r="J17" s="334"/>
      <c r="K17" s="17"/>
    </row>
    <row r="18" spans="1:11" ht="21">
      <c r="A18" s="17"/>
      <c r="B18" s="334"/>
      <c r="C18" s="53" t="s">
        <v>87</v>
      </c>
      <c r="D18" s="334"/>
      <c r="E18" s="334"/>
      <c r="F18" s="334"/>
      <c r="G18" s="334"/>
      <c r="H18" s="334"/>
      <c r="I18" s="334"/>
      <c r="J18" s="334"/>
      <c r="K18" s="17"/>
    </row>
    <row r="19" spans="1:11" ht="6" customHeight="1" thickBot="1">
      <c r="A19" s="17"/>
      <c r="B19" s="334"/>
      <c r="C19" s="334"/>
      <c r="D19" s="334"/>
      <c r="E19" s="334"/>
      <c r="F19" s="334"/>
      <c r="G19" s="334"/>
      <c r="H19" s="334"/>
      <c r="I19" s="334"/>
      <c r="J19" s="334"/>
      <c r="K19" s="17"/>
    </row>
    <row r="20" spans="1:11" ht="23.25">
      <c r="A20" s="17"/>
      <c r="B20" s="115"/>
      <c r="C20" s="116" t="s">
        <v>85</v>
      </c>
      <c r="D20" s="117"/>
      <c r="E20" s="118"/>
      <c r="F20" s="118"/>
      <c r="G20" s="118"/>
      <c r="H20" s="119"/>
      <c r="I20" s="335"/>
      <c r="J20" s="336"/>
      <c r="K20" s="17"/>
    </row>
    <row r="21" spans="1:11" ht="23.25">
      <c r="A21" s="17"/>
      <c r="B21" s="120"/>
      <c r="C21" s="112" t="s">
        <v>80</v>
      </c>
      <c r="D21" s="125">
        <f>5/D15</f>
        <v>50</v>
      </c>
      <c r="E21" s="111" t="s">
        <v>49</v>
      </c>
      <c r="F21" s="337"/>
      <c r="G21" s="111" t="s">
        <v>79</v>
      </c>
      <c r="H21" s="111"/>
      <c r="I21" s="337"/>
      <c r="J21" s="338"/>
      <c r="K21" s="17"/>
    </row>
    <row r="22" spans="1:11" ht="23.25">
      <c r="A22" s="17"/>
      <c r="B22" s="121"/>
      <c r="C22" s="112" t="s">
        <v>81</v>
      </c>
      <c r="D22" s="125">
        <f>2.5/D15</f>
        <v>25</v>
      </c>
      <c r="E22" s="111" t="s">
        <v>49</v>
      </c>
      <c r="F22" s="113"/>
      <c r="G22" s="111" t="s">
        <v>79</v>
      </c>
      <c r="H22" s="114"/>
      <c r="I22" s="337"/>
      <c r="J22" s="338"/>
      <c r="K22" s="17"/>
    </row>
    <row r="23" spans="1:11" ht="23.25">
      <c r="A23" s="17"/>
      <c r="B23" s="339"/>
      <c r="C23" s="112" t="s">
        <v>82</v>
      </c>
      <c r="D23" s="125">
        <f>15/D15</f>
        <v>150</v>
      </c>
      <c r="E23" s="111" t="s">
        <v>49</v>
      </c>
      <c r="F23" s="337"/>
      <c r="G23" s="111" t="s">
        <v>79</v>
      </c>
      <c r="H23" s="337"/>
      <c r="I23" s="337"/>
      <c r="J23" s="338"/>
      <c r="K23" s="17"/>
    </row>
    <row r="24" spans="1:11" ht="41.25" customHeight="1" thickBot="1">
      <c r="A24" s="17"/>
      <c r="B24" s="340"/>
      <c r="C24" s="122" t="s">
        <v>84</v>
      </c>
      <c r="D24" s="126">
        <f>3/D15</f>
        <v>30</v>
      </c>
      <c r="E24" s="123" t="s">
        <v>49</v>
      </c>
      <c r="F24" s="341"/>
      <c r="G24" s="123" t="s">
        <v>79</v>
      </c>
      <c r="H24" s="341"/>
      <c r="I24" s="342"/>
      <c r="J24" s="343"/>
      <c r="K24" s="17"/>
    </row>
    <row r="25" spans="1:1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5.25" customHeight="1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</row>
    <row r="27" spans="1:1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1">
      <c r="A28" s="17"/>
      <c r="B28" s="77" t="s">
        <v>70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1">
      <c r="A29" s="17"/>
      <c r="B29" s="42" t="s">
        <v>117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1">
      <c r="B30" s="42"/>
      <c r="D30" s="17"/>
      <c r="E30" s="17"/>
      <c r="F30" s="17"/>
      <c r="G30" s="17"/>
      <c r="H30" s="17"/>
      <c r="I30" s="17"/>
      <c r="J30" s="17"/>
      <c r="K30" s="17"/>
    </row>
    <row r="31" spans="1:11" ht="21">
      <c r="A31" s="17"/>
      <c r="B31" s="17"/>
      <c r="C31" s="104"/>
      <c r="D31" s="17"/>
      <c r="E31" s="17"/>
      <c r="F31" s="17"/>
      <c r="G31" s="17"/>
      <c r="H31" s="17"/>
      <c r="I31" s="17"/>
      <c r="J31" s="17"/>
      <c r="K31" s="17"/>
    </row>
    <row r="32" spans="1:11" ht="21">
      <c r="A32" s="17"/>
      <c r="B32" s="17"/>
      <c r="C32" s="53" t="s">
        <v>118</v>
      </c>
      <c r="D32" s="17"/>
      <c r="E32" s="17"/>
      <c r="F32" s="17"/>
      <c r="G32" s="17"/>
      <c r="H32" s="17"/>
      <c r="I32" s="17"/>
      <c r="J32" s="17"/>
      <c r="K32" s="17"/>
    </row>
    <row r="33" spans="1:11">
      <c r="A33" s="17"/>
      <c r="B33" s="17"/>
      <c r="D33" s="17"/>
      <c r="E33" s="17"/>
      <c r="F33" s="17"/>
      <c r="G33" s="17"/>
      <c r="H33" s="17"/>
      <c r="I33" s="17"/>
      <c r="J33" s="17"/>
      <c r="K33" s="17"/>
    </row>
    <row r="34" spans="1:11" ht="21">
      <c r="A34" s="17"/>
      <c r="B34" s="42" t="s">
        <v>112</v>
      </c>
      <c r="C34" s="42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  <c r="B35" s="17"/>
      <c r="D35" s="17"/>
      <c r="E35" s="17"/>
      <c r="F35" s="17"/>
      <c r="G35" s="17"/>
      <c r="H35" s="17"/>
      <c r="I35" s="17"/>
      <c r="J35" s="17"/>
      <c r="K35" s="17"/>
    </row>
    <row r="36" spans="1:11" ht="21">
      <c r="A36" s="17"/>
      <c r="B36" s="102"/>
      <c r="C36" s="42"/>
      <c r="D36" s="17"/>
      <c r="E36" s="17"/>
      <c r="F36" s="17"/>
      <c r="G36" s="17"/>
      <c r="H36" s="17"/>
      <c r="I36" s="17"/>
      <c r="J36" s="17"/>
      <c r="K36" s="17"/>
    </row>
    <row r="37" spans="1:11" ht="21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8.75">
      <c r="A38" s="345"/>
      <c r="B38" s="345"/>
      <c r="C38" s="345"/>
      <c r="D38" s="345"/>
      <c r="E38" s="345"/>
      <c r="F38" s="345"/>
      <c r="G38" s="345"/>
      <c r="H38" s="345"/>
      <c r="I38" s="345"/>
      <c r="J38" s="110" t="s">
        <v>67</v>
      </c>
      <c r="K38" s="345"/>
    </row>
    <row r="39" spans="1:11" ht="18.75">
      <c r="A39" s="345"/>
      <c r="B39" s="345"/>
      <c r="C39" s="345"/>
      <c r="D39" s="345"/>
      <c r="E39" s="345"/>
      <c r="F39" s="345"/>
      <c r="G39" s="345"/>
      <c r="H39" s="345"/>
      <c r="I39" s="345"/>
      <c r="J39" s="110" t="s">
        <v>21</v>
      </c>
      <c r="K39" s="345"/>
    </row>
  </sheetData>
  <sheetProtection password="C71F" sheet="1" objects="1" scenarios="1"/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sqref="A1:K1"/>
    </sheetView>
  </sheetViews>
  <sheetFormatPr defaultRowHeight="21"/>
  <cols>
    <col min="1" max="1" width="4" style="47" customWidth="1"/>
    <col min="2" max="2" width="6.875" style="47" customWidth="1"/>
    <col min="3" max="3" width="30.25" style="47" customWidth="1"/>
    <col min="4" max="4" width="9.25" style="369" customWidth="1"/>
    <col min="5" max="5" width="1.625" style="369" customWidth="1"/>
    <col min="6" max="6" width="6.25" style="369" customWidth="1"/>
    <col min="7" max="7" width="2.25" style="369" customWidth="1"/>
    <col min="8" max="8" width="5" style="369" customWidth="1"/>
    <col min="9" max="9" width="6.125" style="369" customWidth="1"/>
    <col min="10" max="10" width="5.25" style="47" customWidth="1"/>
    <col min="11" max="11" width="5.75" style="47" customWidth="1"/>
    <col min="12" max="16384" width="9" style="47"/>
  </cols>
  <sheetData>
    <row r="1" spans="1:11" ht="45.75">
      <c r="A1" s="420" t="s">
        <v>139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s="348" customFormat="1">
      <c r="A2" s="346"/>
      <c r="B2" s="346"/>
      <c r="C2" s="204" t="s">
        <v>140</v>
      </c>
      <c r="D2" s="40"/>
      <c r="E2" s="41"/>
      <c r="F2" s="347"/>
      <c r="G2" s="347"/>
      <c r="H2" s="347"/>
      <c r="I2" s="347"/>
      <c r="J2" s="42"/>
      <c r="K2" s="42"/>
    </row>
    <row r="3" spans="1:11" s="348" customFormat="1" ht="10.5" customHeight="1">
      <c r="A3" s="346"/>
      <c r="B3" s="346"/>
      <c r="C3" s="204"/>
      <c r="D3" s="40"/>
      <c r="E3" s="41"/>
      <c r="F3" s="347"/>
      <c r="G3" s="347"/>
      <c r="H3" s="347"/>
      <c r="I3" s="347"/>
      <c r="J3" s="42"/>
      <c r="K3" s="42"/>
    </row>
    <row r="4" spans="1:11" s="348" customFormat="1" ht="24.75" customHeight="1">
      <c r="A4" s="346"/>
      <c r="B4" s="23"/>
      <c r="C4" s="24" t="s">
        <v>103</v>
      </c>
      <c r="D4" s="349"/>
      <c r="E4" s="21"/>
      <c r="F4" s="21" t="s">
        <v>104</v>
      </c>
      <c r="G4" s="21"/>
      <c r="H4" s="21"/>
      <c r="I4" s="21"/>
      <c r="J4" s="21"/>
      <c r="K4" s="42"/>
    </row>
    <row r="5" spans="1:11" s="348" customFormat="1" ht="9.75" customHeight="1" thickBot="1">
      <c r="A5" s="346"/>
      <c r="B5" s="23"/>
      <c r="C5" s="24"/>
      <c r="D5" s="21"/>
      <c r="E5" s="21"/>
      <c r="F5" s="21"/>
      <c r="G5" s="21"/>
      <c r="H5" s="21"/>
      <c r="I5" s="21"/>
      <c r="J5" s="21"/>
      <c r="K5" s="42"/>
    </row>
    <row r="6" spans="1:11" s="348" customFormat="1" ht="8.25" customHeight="1" thickTop="1">
      <c r="A6" s="346"/>
      <c r="B6" s="224"/>
      <c r="C6" s="225"/>
      <c r="D6" s="225"/>
      <c r="E6" s="225"/>
      <c r="F6" s="225"/>
      <c r="G6" s="225"/>
      <c r="H6" s="225"/>
      <c r="I6" s="225"/>
      <c r="J6" s="226"/>
      <c r="K6" s="42"/>
    </row>
    <row r="7" spans="1:11" s="348" customFormat="1" ht="24.75" customHeight="1">
      <c r="A7" s="346"/>
      <c r="B7" s="227">
        <v>1</v>
      </c>
      <c r="C7" s="30" t="s">
        <v>36</v>
      </c>
      <c r="D7" s="223">
        <v>1</v>
      </c>
      <c r="E7" s="269" t="s">
        <v>52</v>
      </c>
      <c r="F7" s="233">
        <v>5</v>
      </c>
      <c r="G7" s="350"/>
      <c r="H7" s="30" t="s">
        <v>86</v>
      </c>
      <c r="I7" s="350"/>
      <c r="J7" s="228"/>
      <c r="K7" s="42"/>
    </row>
    <row r="8" spans="1:11" s="348" customFormat="1">
      <c r="A8" s="346"/>
      <c r="B8" s="227">
        <v>2</v>
      </c>
      <c r="C8" s="33" t="s">
        <v>40</v>
      </c>
      <c r="D8" s="223">
        <v>100</v>
      </c>
      <c r="E8" s="30"/>
      <c r="F8" s="30" t="s">
        <v>2</v>
      </c>
      <c r="G8" s="30"/>
      <c r="H8" s="30"/>
      <c r="I8" s="30"/>
      <c r="J8" s="228"/>
      <c r="K8" s="42"/>
    </row>
    <row r="9" spans="1:11" s="348" customFormat="1">
      <c r="A9" s="346"/>
      <c r="B9" s="227">
        <v>3</v>
      </c>
      <c r="C9" s="33" t="s">
        <v>53</v>
      </c>
      <c r="D9" s="223">
        <v>2</v>
      </c>
      <c r="E9" s="30"/>
      <c r="F9" s="30" t="s">
        <v>141</v>
      </c>
      <c r="G9" s="30"/>
      <c r="H9" s="30"/>
      <c r="I9" s="30"/>
      <c r="J9" s="228"/>
      <c r="K9" s="42"/>
    </row>
    <row r="10" spans="1:11" s="348" customFormat="1" ht="9" customHeight="1" thickBot="1">
      <c r="A10" s="346"/>
      <c r="B10" s="229"/>
      <c r="C10" s="230"/>
      <c r="D10" s="231"/>
      <c r="E10" s="231"/>
      <c r="F10" s="231"/>
      <c r="G10" s="231"/>
      <c r="H10" s="231"/>
      <c r="I10" s="231"/>
      <c r="J10" s="232"/>
      <c r="K10" s="42"/>
    </row>
    <row r="11" spans="1:11" s="317" customFormat="1" ht="21.75" thickTop="1">
      <c r="A11" s="21"/>
      <c r="B11" s="351" t="s">
        <v>142</v>
      </c>
      <c r="C11" s="352"/>
      <c r="D11" s="352"/>
      <c r="E11" s="352"/>
      <c r="F11" s="352"/>
      <c r="G11" s="352"/>
      <c r="H11" s="352"/>
      <c r="I11" s="352"/>
      <c r="J11" s="21"/>
      <c r="K11" s="21"/>
    </row>
    <row r="12" spans="1:11" s="317" customFormat="1" ht="42.75" customHeight="1">
      <c r="A12" s="21"/>
      <c r="B12" s="421" t="s">
        <v>144</v>
      </c>
      <c r="C12" s="421"/>
      <c r="D12" s="421"/>
      <c r="E12" s="421"/>
      <c r="F12" s="421"/>
      <c r="G12" s="421"/>
      <c r="H12" s="421"/>
      <c r="I12" s="421"/>
      <c r="J12" s="421"/>
      <c r="K12" s="421"/>
    </row>
    <row r="13" spans="1:11" s="317" customFormat="1" ht="18.75">
      <c r="A13" s="21"/>
      <c r="B13" s="317" t="s">
        <v>143</v>
      </c>
      <c r="C13" s="353"/>
      <c r="D13" s="353"/>
      <c r="E13" s="353"/>
      <c r="F13" s="353"/>
      <c r="G13" s="353"/>
      <c r="H13" s="353"/>
      <c r="I13" s="353"/>
      <c r="J13" s="21"/>
      <c r="K13" s="21"/>
    </row>
    <row r="14" spans="1:11" s="317" customFormat="1" ht="10.5" customHeight="1" thickBot="1">
      <c r="A14" s="21"/>
      <c r="B14" s="21"/>
      <c r="C14" s="353"/>
      <c r="D14" s="353"/>
      <c r="E14" s="353"/>
      <c r="F14" s="353"/>
      <c r="G14" s="353"/>
      <c r="H14" s="353"/>
      <c r="I14" s="353"/>
      <c r="J14" s="21"/>
      <c r="K14" s="21"/>
    </row>
    <row r="15" spans="1:11" s="317" customFormat="1" ht="21.75" thickTop="1">
      <c r="A15" s="21"/>
      <c r="B15" s="241"/>
      <c r="C15" s="242" t="s">
        <v>42</v>
      </c>
      <c r="D15" s="243"/>
      <c r="E15" s="243"/>
      <c r="F15" s="243"/>
      <c r="G15" s="243"/>
      <c r="H15" s="243"/>
      <c r="I15" s="243"/>
      <c r="J15" s="244"/>
      <c r="K15" s="21"/>
    </row>
    <row r="16" spans="1:11" s="317" customFormat="1" ht="23.25">
      <c r="A16" s="21"/>
      <c r="B16" s="245" t="s">
        <v>105</v>
      </c>
      <c r="C16" s="234" t="s">
        <v>43</v>
      </c>
      <c r="D16" s="235">
        <f>D8</f>
        <v>100</v>
      </c>
      <c r="E16" s="354"/>
      <c r="F16" s="236" t="s">
        <v>2</v>
      </c>
      <c r="G16" s="236"/>
      <c r="H16" s="236"/>
      <c r="I16" s="236"/>
      <c r="J16" s="246"/>
      <c r="K16" s="21"/>
    </row>
    <row r="17" spans="1:11" s="317" customFormat="1" ht="23.25">
      <c r="A17" s="21"/>
      <c r="B17" s="245" t="s">
        <v>106</v>
      </c>
      <c r="C17" s="234" t="s">
        <v>44</v>
      </c>
      <c r="D17" s="235">
        <f>D8-D18</f>
        <v>96</v>
      </c>
      <c r="E17" s="354"/>
      <c r="F17" s="236" t="s">
        <v>96</v>
      </c>
      <c r="G17" s="236"/>
      <c r="H17" s="236"/>
      <c r="I17" s="237">
        <f>D16-D18</f>
        <v>96</v>
      </c>
      <c r="J17" s="246" t="s">
        <v>2</v>
      </c>
      <c r="K17" s="21"/>
    </row>
    <row r="18" spans="1:11" s="317" customFormat="1" ht="23.25">
      <c r="A18" s="21"/>
      <c r="B18" s="245" t="s">
        <v>107</v>
      </c>
      <c r="C18" s="234" t="s">
        <v>98</v>
      </c>
      <c r="D18" s="235">
        <f>((D7/F7)*D8)/5</f>
        <v>4</v>
      </c>
      <c r="E18" s="354"/>
      <c r="F18" s="236" t="s">
        <v>2</v>
      </c>
      <c r="G18" s="236" t="s">
        <v>56</v>
      </c>
      <c r="H18" s="237">
        <f>D18/1</f>
        <v>4</v>
      </c>
      <c r="I18" s="236" t="s">
        <v>57</v>
      </c>
      <c r="J18" s="247"/>
      <c r="K18" s="21"/>
    </row>
    <row r="19" spans="1:11" s="317" customFormat="1" ht="29.25" customHeight="1" thickBot="1">
      <c r="A19" s="21"/>
      <c r="B19" s="248"/>
      <c r="C19" s="249" t="s">
        <v>58</v>
      </c>
      <c r="D19" s="250">
        <f>D7/F7</f>
        <v>0.2</v>
      </c>
      <c r="E19" s="355"/>
      <c r="F19" s="251" t="s">
        <v>76</v>
      </c>
      <c r="G19" s="252"/>
      <c r="H19" s="253"/>
      <c r="I19" s="252"/>
      <c r="J19" s="254"/>
      <c r="K19" s="21"/>
    </row>
    <row r="20" spans="1:11" s="317" customFormat="1" ht="30.75" customHeight="1" thickTop="1" thickBot="1">
      <c r="A20" s="21"/>
      <c r="B20" s="356" t="s">
        <v>95</v>
      </c>
      <c r="C20" s="353"/>
      <c r="D20" s="353"/>
      <c r="E20" s="353"/>
      <c r="F20" s="353"/>
      <c r="G20" s="353"/>
      <c r="H20" s="353"/>
      <c r="I20" s="353"/>
      <c r="J20" s="21"/>
      <c r="K20" s="21"/>
    </row>
    <row r="21" spans="1:11" s="360" customFormat="1" ht="28.5" customHeight="1" thickTop="1">
      <c r="A21" s="357"/>
      <c r="B21" s="255"/>
      <c r="C21" s="256" t="s">
        <v>47</v>
      </c>
      <c r="D21" s="257">
        <f>D9</f>
        <v>2</v>
      </c>
      <c r="E21" s="258" t="s">
        <v>141</v>
      </c>
      <c r="F21" s="258"/>
      <c r="G21" s="258"/>
      <c r="H21" s="259"/>
      <c r="I21" s="358"/>
      <c r="J21" s="359"/>
      <c r="K21" s="357"/>
    </row>
    <row r="22" spans="1:11" s="360" customFormat="1" ht="28.5" customHeight="1">
      <c r="A22" s="357"/>
      <c r="B22" s="260"/>
      <c r="C22" s="238" t="s">
        <v>48</v>
      </c>
      <c r="D22" s="239">
        <f>D9/D19</f>
        <v>10</v>
      </c>
      <c r="E22" s="240" t="s">
        <v>49</v>
      </c>
      <c r="F22" s="240"/>
      <c r="G22" s="266"/>
      <c r="H22" s="267"/>
      <c r="I22" s="361"/>
      <c r="J22" s="362"/>
      <c r="K22" s="357"/>
    </row>
    <row r="23" spans="1:11" s="360" customFormat="1" ht="9" customHeight="1" thickBot="1">
      <c r="A23" s="357"/>
      <c r="B23" s="261"/>
      <c r="C23" s="262"/>
      <c r="D23" s="263"/>
      <c r="E23" s="263"/>
      <c r="F23" s="263"/>
      <c r="G23" s="263"/>
      <c r="H23" s="264"/>
      <c r="I23" s="363"/>
      <c r="J23" s="364"/>
      <c r="K23" s="357"/>
    </row>
    <row r="24" spans="1:11" s="360" customFormat="1" ht="19.5" thickTop="1">
      <c r="A24" s="357"/>
      <c r="B24" s="357"/>
      <c r="C24" s="353"/>
      <c r="D24" s="353"/>
      <c r="E24" s="353"/>
      <c r="F24" s="353"/>
      <c r="G24" s="353"/>
      <c r="H24" s="353"/>
      <c r="I24" s="353"/>
      <c r="J24" s="357"/>
      <c r="K24" s="357"/>
    </row>
    <row r="25" spans="1:11" s="360" customFormat="1" ht="6.75" customHeight="1">
      <c r="A25" s="365"/>
      <c r="B25" s="365"/>
      <c r="C25" s="366"/>
      <c r="D25" s="366"/>
      <c r="E25" s="366"/>
      <c r="F25" s="366"/>
      <c r="G25" s="366"/>
      <c r="H25" s="366"/>
      <c r="I25" s="366"/>
      <c r="J25" s="365"/>
      <c r="K25" s="365"/>
    </row>
    <row r="26" spans="1:11" s="360" customFormat="1" ht="18.75">
      <c r="A26" s="357"/>
      <c r="B26" s="357"/>
      <c r="C26" s="353"/>
      <c r="D26" s="353"/>
      <c r="E26" s="353"/>
      <c r="F26" s="353"/>
      <c r="G26" s="353"/>
      <c r="H26" s="353"/>
      <c r="I26" s="353"/>
      <c r="J26" s="357"/>
      <c r="K26" s="357"/>
    </row>
    <row r="27" spans="1:11" s="360" customFormat="1">
      <c r="A27" s="357"/>
      <c r="B27" s="77" t="s">
        <v>70</v>
      </c>
      <c r="C27" s="17"/>
      <c r="D27" s="353"/>
      <c r="E27" s="353"/>
      <c r="F27" s="353"/>
      <c r="G27" s="353"/>
      <c r="H27" s="353"/>
      <c r="I27" s="353"/>
      <c r="J27" s="357"/>
      <c r="K27" s="357"/>
    </row>
    <row r="28" spans="1:11" s="360" customFormat="1" ht="21.75" customHeight="1">
      <c r="A28" s="357"/>
      <c r="B28" s="42" t="s">
        <v>119</v>
      </c>
      <c r="C28" s="17"/>
      <c r="D28" s="353"/>
      <c r="E28" s="353"/>
      <c r="F28" s="353"/>
      <c r="G28" s="353"/>
      <c r="H28" s="353"/>
      <c r="I28" s="353"/>
      <c r="J28" s="357"/>
      <c r="K28" s="357"/>
    </row>
    <row r="29" spans="1:11" s="360" customFormat="1" ht="21.75" customHeight="1">
      <c r="A29" s="16"/>
      <c r="B29" s="17"/>
      <c r="C29" s="16"/>
      <c r="D29" s="353"/>
      <c r="E29" s="353"/>
      <c r="F29" s="353"/>
      <c r="G29" s="353"/>
      <c r="H29" s="353"/>
      <c r="I29" s="353"/>
      <c r="J29" s="357"/>
      <c r="K29" s="357"/>
    </row>
    <row r="30" spans="1:11" s="360" customFormat="1" ht="21.75" customHeight="1">
      <c r="A30" s="357"/>
      <c r="B30" s="17"/>
      <c r="C30" s="104"/>
      <c r="D30" s="353"/>
      <c r="E30" s="353"/>
      <c r="F30" s="353"/>
      <c r="G30" s="353"/>
      <c r="H30" s="353"/>
      <c r="I30" s="353"/>
      <c r="J30" s="357"/>
      <c r="K30" s="357"/>
    </row>
    <row r="31" spans="1:11" s="360" customFormat="1" ht="21.75" customHeight="1">
      <c r="A31" s="357"/>
      <c r="B31" s="17"/>
      <c r="C31" s="104" t="s">
        <v>145</v>
      </c>
      <c r="D31" s="353"/>
      <c r="E31" s="353"/>
      <c r="F31" s="353"/>
      <c r="G31" s="353"/>
      <c r="H31" s="353"/>
      <c r="I31" s="353"/>
      <c r="J31" s="357"/>
      <c r="K31" s="357"/>
    </row>
    <row r="32" spans="1:11" s="360" customFormat="1" ht="21.75" customHeight="1">
      <c r="A32" s="357"/>
      <c r="B32" s="42" t="s">
        <v>112</v>
      </c>
      <c r="C32" s="42"/>
      <c r="D32" s="353"/>
      <c r="E32" s="353"/>
      <c r="F32" s="353"/>
      <c r="G32" s="353"/>
      <c r="H32" s="353"/>
      <c r="I32" s="353"/>
      <c r="J32" s="357"/>
      <c r="K32" s="357"/>
    </row>
    <row r="33" spans="1:11" s="360" customFormat="1" ht="21.75" customHeight="1">
      <c r="A33" s="357"/>
      <c r="B33" s="17"/>
      <c r="C33" s="16"/>
      <c r="D33" s="353"/>
      <c r="E33" s="353"/>
      <c r="F33" s="353"/>
      <c r="G33" s="353"/>
      <c r="H33" s="353"/>
      <c r="I33" s="353"/>
      <c r="J33" s="357"/>
      <c r="K33" s="357"/>
    </row>
    <row r="34" spans="1:11" s="360" customFormat="1" ht="27.75" customHeight="1">
      <c r="A34" s="357"/>
      <c r="B34" s="102"/>
      <c r="C34" s="42"/>
      <c r="D34" s="353"/>
      <c r="E34" s="353"/>
      <c r="F34" s="353"/>
      <c r="G34" s="353"/>
      <c r="H34" s="353"/>
      <c r="I34" s="353"/>
      <c r="J34" s="357"/>
      <c r="K34" s="357"/>
    </row>
    <row r="35" spans="1:11" s="360" customFormat="1" ht="18.75">
      <c r="A35" s="367"/>
      <c r="B35" s="367"/>
      <c r="C35" s="368"/>
      <c r="D35" s="368"/>
      <c r="E35" s="368"/>
      <c r="F35" s="368"/>
      <c r="G35" s="368"/>
      <c r="H35" s="368"/>
      <c r="I35" s="368"/>
      <c r="J35" s="367"/>
      <c r="K35" s="367"/>
    </row>
    <row r="36" spans="1:11" s="360" customFormat="1" ht="18.75">
      <c r="A36" s="367"/>
      <c r="B36" s="367"/>
      <c r="C36" s="368"/>
      <c r="D36" s="368"/>
      <c r="E36" s="368"/>
      <c r="F36" s="368"/>
      <c r="G36" s="368"/>
      <c r="H36" s="368"/>
      <c r="I36" s="368"/>
      <c r="J36" s="265" t="s">
        <v>67</v>
      </c>
      <c r="K36" s="367"/>
    </row>
    <row r="37" spans="1:11" s="317" customFormat="1" ht="18.75">
      <c r="A37" s="349"/>
      <c r="B37" s="349"/>
      <c r="C37" s="368"/>
      <c r="D37" s="368"/>
      <c r="E37" s="368"/>
      <c r="F37" s="368"/>
      <c r="G37" s="368"/>
      <c r="H37" s="368"/>
      <c r="I37" s="368"/>
      <c r="J37" s="265" t="s">
        <v>21</v>
      </c>
      <c r="K37" s="349"/>
    </row>
  </sheetData>
  <sheetProtection password="C71F" sheet="1" objects="1" scenarios="1"/>
  <mergeCells count="2">
    <mergeCell ref="A1:K1"/>
    <mergeCell ref="B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sqref="A1:K1"/>
    </sheetView>
  </sheetViews>
  <sheetFormatPr defaultRowHeight="21"/>
  <cols>
    <col min="1" max="1" width="4" style="47" customWidth="1"/>
    <col min="2" max="2" width="6.875" style="47" customWidth="1"/>
    <col min="3" max="3" width="30.25" style="47" customWidth="1"/>
    <col min="4" max="4" width="9.25" style="369" customWidth="1"/>
    <col min="5" max="5" width="1.625" style="369" customWidth="1"/>
    <col min="6" max="6" width="6.25" style="369" customWidth="1"/>
    <col min="7" max="7" width="2.25" style="369" customWidth="1"/>
    <col min="8" max="8" width="5" style="369" customWidth="1"/>
    <col min="9" max="9" width="6.125" style="369" customWidth="1"/>
    <col min="10" max="10" width="5.25" style="47" customWidth="1"/>
    <col min="11" max="11" width="5.75" style="47" customWidth="1"/>
    <col min="12" max="16384" width="9" style="47"/>
  </cols>
  <sheetData>
    <row r="1" spans="1:11" ht="45.75">
      <c r="A1" s="422" t="s">
        <v>97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s="348" customFormat="1">
      <c r="A2" s="346"/>
      <c r="B2" s="346"/>
      <c r="C2" s="204" t="s">
        <v>132</v>
      </c>
      <c r="D2" s="40"/>
      <c r="E2" s="41"/>
      <c r="F2" s="347"/>
      <c r="G2" s="347"/>
      <c r="H2" s="347"/>
      <c r="I2" s="347"/>
      <c r="J2" s="42"/>
      <c r="K2" s="42"/>
    </row>
    <row r="3" spans="1:11" s="348" customFormat="1" ht="10.5" customHeight="1">
      <c r="A3" s="346"/>
      <c r="B3" s="346"/>
      <c r="C3" s="204"/>
      <c r="D3" s="40"/>
      <c r="E3" s="41"/>
      <c r="F3" s="347"/>
      <c r="G3" s="347"/>
      <c r="H3" s="347"/>
      <c r="I3" s="347"/>
      <c r="J3" s="42"/>
      <c r="K3" s="42"/>
    </row>
    <row r="4" spans="1:11" s="348" customFormat="1" ht="24.75" customHeight="1">
      <c r="A4" s="346"/>
      <c r="B4" s="23"/>
      <c r="C4" s="24" t="s">
        <v>103</v>
      </c>
      <c r="D4" s="370"/>
      <c r="E4" s="21"/>
      <c r="F4" s="21" t="s">
        <v>104</v>
      </c>
      <c r="G4" s="21"/>
      <c r="H4" s="21"/>
      <c r="I4" s="21"/>
      <c r="J4" s="21"/>
      <c r="K4" s="42"/>
    </row>
    <row r="5" spans="1:11" s="348" customFormat="1" ht="9.75" customHeight="1" thickBot="1">
      <c r="A5" s="346"/>
      <c r="B5" s="23"/>
      <c r="C5" s="24"/>
      <c r="D5" s="21"/>
      <c r="E5" s="21"/>
      <c r="F5" s="21"/>
      <c r="G5" s="21"/>
      <c r="H5" s="21"/>
      <c r="I5" s="21"/>
      <c r="J5" s="21"/>
      <c r="K5" s="42"/>
    </row>
    <row r="6" spans="1:11" s="348" customFormat="1" ht="8.25" customHeight="1" thickTop="1">
      <c r="A6" s="346"/>
      <c r="B6" s="25"/>
      <c r="C6" s="26"/>
      <c r="D6" s="26"/>
      <c r="E6" s="26"/>
      <c r="F6" s="26"/>
      <c r="G6" s="26"/>
      <c r="H6" s="26"/>
      <c r="I6" s="26"/>
      <c r="J6" s="27"/>
      <c r="K6" s="42"/>
    </row>
    <row r="7" spans="1:11" s="348" customFormat="1" ht="24.75" customHeight="1">
      <c r="A7" s="346"/>
      <c r="B7" s="29">
        <v>1</v>
      </c>
      <c r="C7" s="30" t="s">
        <v>36</v>
      </c>
      <c r="D7" s="134">
        <v>10</v>
      </c>
      <c r="E7" s="269" t="s">
        <v>52</v>
      </c>
      <c r="F7" s="133">
        <v>1</v>
      </c>
      <c r="G7" s="350"/>
      <c r="H7" s="30" t="s">
        <v>90</v>
      </c>
      <c r="J7" s="31"/>
      <c r="K7" s="42"/>
    </row>
    <row r="8" spans="1:11" s="348" customFormat="1">
      <c r="A8" s="346"/>
      <c r="B8" s="29">
        <v>2</v>
      </c>
      <c r="C8" s="33" t="s">
        <v>40</v>
      </c>
      <c r="D8" s="134">
        <v>50</v>
      </c>
      <c r="E8" s="30"/>
      <c r="F8" s="30" t="s">
        <v>2</v>
      </c>
      <c r="G8" s="30"/>
      <c r="H8" s="30"/>
      <c r="I8" s="30"/>
      <c r="J8" s="31"/>
      <c r="K8" s="42"/>
    </row>
    <row r="9" spans="1:11" s="348" customFormat="1">
      <c r="A9" s="346"/>
      <c r="B9" s="29">
        <v>3</v>
      </c>
      <c r="C9" s="33" t="s">
        <v>53</v>
      </c>
      <c r="D9" s="134">
        <v>20</v>
      </c>
      <c r="E9" s="30"/>
      <c r="F9" s="30" t="s">
        <v>91</v>
      </c>
      <c r="G9" s="30"/>
      <c r="H9" s="30"/>
      <c r="I9" s="30"/>
      <c r="J9" s="31"/>
      <c r="K9" s="42"/>
    </row>
    <row r="10" spans="1:11" s="348" customFormat="1" ht="9" customHeight="1" thickBot="1">
      <c r="A10" s="346"/>
      <c r="B10" s="34"/>
      <c r="C10" s="35"/>
      <c r="D10" s="36"/>
      <c r="E10" s="36"/>
      <c r="F10" s="36"/>
      <c r="G10" s="36"/>
      <c r="H10" s="36"/>
      <c r="I10" s="36"/>
      <c r="J10" s="37"/>
      <c r="K10" s="42"/>
    </row>
    <row r="11" spans="1:11" s="317" customFormat="1" ht="21.75" thickTop="1">
      <c r="A11" s="21"/>
      <c r="B11" s="351" t="s">
        <v>92</v>
      </c>
      <c r="C11" s="352"/>
      <c r="D11" s="352"/>
      <c r="E11" s="352"/>
      <c r="F11" s="352"/>
      <c r="G11" s="352"/>
      <c r="H11" s="352"/>
      <c r="I11" s="352"/>
      <c r="J11" s="21"/>
      <c r="K11" s="21"/>
    </row>
    <row r="12" spans="1:11" s="317" customFormat="1" ht="18.75" customHeight="1">
      <c r="A12" s="21"/>
      <c r="B12" s="42" t="s">
        <v>93</v>
      </c>
      <c r="C12" s="371"/>
      <c r="D12" s="371"/>
      <c r="E12" s="371"/>
      <c r="F12" s="371"/>
      <c r="G12" s="371"/>
      <c r="H12" s="371"/>
      <c r="I12" s="371"/>
      <c r="J12" s="21"/>
      <c r="K12" s="21"/>
    </row>
    <row r="13" spans="1:11" s="317" customFormat="1">
      <c r="A13" s="21"/>
      <c r="B13" s="42" t="s">
        <v>94</v>
      </c>
      <c r="C13" s="353"/>
      <c r="D13" s="353"/>
      <c r="E13" s="353"/>
      <c r="F13" s="353"/>
      <c r="G13" s="353"/>
      <c r="H13" s="353"/>
      <c r="I13" s="353"/>
      <c r="J13" s="21"/>
      <c r="K13" s="21"/>
    </row>
    <row r="14" spans="1:11" s="317" customFormat="1" ht="10.5" customHeight="1" thickBot="1">
      <c r="A14" s="21"/>
      <c r="B14" s="21"/>
      <c r="C14" s="353"/>
      <c r="D14" s="353"/>
      <c r="E14" s="353"/>
      <c r="F14" s="353"/>
      <c r="G14" s="353"/>
      <c r="H14" s="353"/>
      <c r="I14" s="353"/>
      <c r="J14" s="21"/>
      <c r="K14" s="21"/>
    </row>
    <row r="15" spans="1:11" s="317" customFormat="1">
      <c r="A15" s="21"/>
      <c r="B15" s="144"/>
      <c r="C15" s="145" t="s">
        <v>42</v>
      </c>
      <c r="D15" s="146"/>
      <c r="E15" s="146"/>
      <c r="F15" s="146"/>
      <c r="G15" s="146"/>
      <c r="H15" s="146"/>
      <c r="I15" s="146"/>
      <c r="J15" s="147"/>
      <c r="K15" s="21"/>
    </row>
    <row r="16" spans="1:11" s="317" customFormat="1" ht="23.25">
      <c r="A16" s="21"/>
      <c r="B16" s="218" t="s">
        <v>105</v>
      </c>
      <c r="C16" s="127" t="s">
        <v>43</v>
      </c>
      <c r="D16" s="128">
        <f>D8</f>
        <v>50</v>
      </c>
      <c r="E16" s="372"/>
      <c r="F16" s="129" t="s">
        <v>2</v>
      </c>
      <c r="G16" s="129"/>
      <c r="H16" s="129"/>
      <c r="I16" s="129"/>
      <c r="J16" s="148"/>
      <c r="K16" s="21"/>
    </row>
    <row r="17" spans="1:11" s="317" customFormat="1" ht="23.25">
      <c r="A17" s="21"/>
      <c r="B17" s="218" t="s">
        <v>106</v>
      </c>
      <c r="C17" s="127" t="s">
        <v>44</v>
      </c>
      <c r="D17" s="128">
        <f>D8-D18</f>
        <v>40</v>
      </c>
      <c r="E17" s="372"/>
      <c r="F17" s="129" t="s">
        <v>96</v>
      </c>
      <c r="G17" s="129"/>
      <c r="H17" s="129"/>
      <c r="I17" s="135">
        <f>D16-D18</f>
        <v>40</v>
      </c>
      <c r="J17" s="148" t="s">
        <v>2</v>
      </c>
      <c r="K17" s="21"/>
    </row>
    <row r="18" spans="1:11" s="317" customFormat="1" ht="23.25">
      <c r="A18" s="21"/>
      <c r="B18" s="218" t="s">
        <v>107</v>
      </c>
      <c r="C18" s="127" t="s">
        <v>98</v>
      </c>
      <c r="D18" s="128">
        <f>((D7/F7)*D8)*0.02</f>
        <v>10</v>
      </c>
      <c r="E18" s="372"/>
      <c r="F18" s="129" t="s">
        <v>2</v>
      </c>
      <c r="G18" s="129" t="s">
        <v>56</v>
      </c>
      <c r="H18" s="135">
        <f>D18/2</f>
        <v>5</v>
      </c>
      <c r="I18" s="129" t="s">
        <v>57</v>
      </c>
      <c r="J18" s="149"/>
      <c r="K18" s="21"/>
    </row>
    <row r="19" spans="1:11" s="317" customFormat="1" ht="29.25" customHeight="1" thickBot="1">
      <c r="A19" s="21"/>
      <c r="B19" s="150"/>
      <c r="C19" s="157" t="s">
        <v>58</v>
      </c>
      <c r="D19" s="158">
        <f>D7/F7</f>
        <v>10</v>
      </c>
      <c r="E19" s="373"/>
      <c r="F19" s="159" t="s">
        <v>59</v>
      </c>
      <c r="G19" s="151"/>
      <c r="H19" s="152"/>
      <c r="I19" s="151"/>
      <c r="J19" s="153"/>
      <c r="K19" s="21"/>
    </row>
    <row r="20" spans="1:11" s="317" customFormat="1" ht="30.75" customHeight="1" thickBot="1">
      <c r="A20" s="21"/>
      <c r="B20" s="356" t="s">
        <v>95</v>
      </c>
      <c r="C20" s="353"/>
      <c r="D20" s="353"/>
      <c r="E20" s="353"/>
      <c r="F20" s="353"/>
      <c r="G20" s="353"/>
      <c r="H20" s="353"/>
      <c r="I20" s="353"/>
      <c r="J20" s="21"/>
      <c r="K20" s="21"/>
    </row>
    <row r="21" spans="1:11" s="360" customFormat="1" ht="28.5" customHeight="1">
      <c r="A21" s="357"/>
      <c r="B21" s="136"/>
      <c r="C21" s="154" t="s">
        <v>47</v>
      </c>
      <c r="D21" s="155">
        <f>D9</f>
        <v>20</v>
      </c>
      <c r="E21" s="156" t="s">
        <v>91</v>
      </c>
      <c r="F21" s="156"/>
      <c r="G21" s="156"/>
      <c r="H21" s="142"/>
      <c r="I21" s="374"/>
      <c r="J21" s="375"/>
      <c r="K21" s="357"/>
    </row>
    <row r="22" spans="1:11" s="360" customFormat="1" ht="23.25">
      <c r="A22" s="357"/>
      <c r="B22" s="137"/>
      <c r="C22" s="130" t="s">
        <v>48</v>
      </c>
      <c r="D22" s="131">
        <f>D9/D19</f>
        <v>2</v>
      </c>
      <c r="E22" s="132" t="s">
        <v>49</v>
      </c>
      <c r="F22" s="132"/>
      <c r="G22" s="132"/>
      <c r="H22" s="141"/>
      <c r="I22" s="376"/>
      <c r="J22" s="377"/>
      <c r="K22" s="357"/>
    </row>
    <row r="23" spans="1:11" s="360" customFormat="1" ht="9" customHeight="1" thickBot="1">
      <c r="A23" s="357"/>
      <c r="B23" s="138"/>
      <c r="C23" s="139"/>
      <c r="D23" s="140"/>
      <c r="E23" s="140"/>
      <c r="F23" s="140"/>
      <c r="G23" s="140"/>
      <c r="H23" s="143"/>
      <c r="I23" s="378"/>
      <c r="J23" s="379"/>
      <c r="K23" s="357"/>
    </row>
    <row r="24" spans="1:11" s="360" customFormat="1" ht="18.75">
      <c r="A24" s="357"/>
      <c r="B24" s="357"/>
      <c r="C24" s="353"/>
      <c r="D24" s="353"/>
      <c r="E24" s="353"/>
      <c r="F24" s="353"/>
      <c r="G24" s="353"/>
      <c r="H24" s="353"/>
      <c r="I24" s="353"/>
      <c r="J24" s="357"/>
      <c r="K24" s="357"/>
    </row>
    <row r="25" spans="1:11" s="360" customFormat="1" ht="6.75" customHeight="1">
      <c r="A25" s="380"/>
      <c r="B25" s="380"/>
      <c r="C25" s="381"/>
      <c r="D25" s="381"/>
      <c r="E25" s="381"/>
      <c r="F25" s="381"/>
      <c r="G25" s="381"/>
      <c r="H25" s="381"/>
      <c r="I25" s="381"/>
      <c r="J25" s="380"/>
      <c r="K25" s="380"/>
    </row>
    <row r="26" spans="1:11" s="360" customFormat="1" ht="18.75">
      <c r="A26" s="357"/>
      <c r="B26" s="357"/>
      <c r="C26" s="353"/>
      <c r="D26" s="353"/>
      <c r="E26" s="353"/>
      <c r="F26" s="353"/>
      <c r="G26" s="353"/>
      <c r="H26" s="353"/>
      <c r="I26" s="353"/>
      <c r="J26" s="357"/>
      <c r="K26" s="357"/>
    </row>
    <row r="27" spans="1:11" s="360" customFormat="1">
      <c r="A27" s="357"/>
      <c r="B27" s="77" t="s">
        <v>70</v>
      </c>
      <c r="C27" s="17"/>
      <c r="D27" s="353"/>
      <c r="E27" s="353"/>
      <c r="F27" s="353"/>
      <c r="G27" s="353"/>
      <c r="H27" s="353"/>
      <c r="I27" s="353"/>
      <c r="J27" s="357"/>
      <c r="K27" s="357"/>
    </row>
    <row r="28" spans="1:11" s="360" customFormat="1" ht="21.75" customHeight="1">
      <c r="A28" s="357"/>
      <c r="B28" s="42" t="s">
        <v>119</v>
      </c>
      <c r="C28" s="17"/>
      <c r="D28" s="353"/>
      <c r="E28" s="353"/>
      <c r="F28" s="353"/>
      <c r="G28" s="353"/>
      <c r="H28" s="353"/>
      <c r="I28" s="353"/>
      <c r="J28" s="357"/>
      <c r="K28" s="357"/>
    </row>
    <row r="29" spans="1:11" s="360" customFormat="1" ht="21.75" customHeight="1">
      <c r="A29" s="16"/>
      <c r="B29" s="17"/>
      <c r="C29" s="16"/>
      <c r="D29" s="353"/>
      <c r="E29" s="353"/>
      <c r="F29" s="353"/>
      <c r="G29" s="353"/>
      <c r="H29" s="353"/>
      <c r="I29" s="353"/>
      <c r="J29" s="357"/>
      <c r="K29" s="357"/>
    </row>
    <row r="30" spans="1:11" s="360" customFormat="1" ht="21.75" customHeight="1">
      <c r="A30" s="357"/>
      <c r="B30" s="17"/>
      <c r="C30" s="104"/>
      <c r="D30" s="353"/>
      <c r="E30" s="353"/>
      <c r="F30" s="353"/>
      <c r="G30" s="353"/>
      <c r="H30" s="353"/>
      <c r="I30" s="353"/>
      <c r="J30" s="357"/>
      <c r="K30" s="357"/>
    </row>
    <row r="31" spans="1:11" s="360" customFormat="1" ht="21.75" customHeight="1">
      <c r="A31" s="357"/>
      <c r="B31" s="17"/>
      <c r="C31" s="104" t="s">
        <v>120</v>
      </c>
      <c r="D31" s="353"/>
      <c r="E31" s="353"/>
      <c r="F31" s="353"/>
      <c r="G31" s="353"/>
      <c r="H31" s="353"/>
      <c r="I31" s="353"/>
      <c r="J31" s="357"/>
      <c r="K31" s="357"/>
    </row>
    <row r="32" spans="1:11" s="360" customFormat="1" ht="21.75" customHeight="1">
      <c r="A32" s="357"/>
      <c r="B32" s="42" t="s">
        <v>112</v>
      </c>
      <c r="C32" s="42"/>
      <c r="D32" s="353"/>
      <c r="E32" s="353"/>
      <c r="F32" s="353"/>
      <c r="G32" s="353"/>
      <c r="H32" s="353"/>
      <c r="I32" s="353"/>
      <c r="J32" s="357"/>
      <c r="K32" s="357"/>
    </row>
    <row r="33" spans="1:11" s="360" customFormat="1" ht="21.75" customHeight="1">
      <c r="A33" s="357"/>
      <c r="B33" s="17"/>
      <c r="C33" s="16"/>
      <c r="D33" s="353"/>
      <c r="E33" s="353"/>
      <c r="F33" s="353"/>
      <c r="G33" s="353"/>
      <c r="H33" s="353"/>
      <c r="I33" s="353"/>
      <c r="J33" s="357"/>
      <c r="K33" s="357"/>
    </row>
    <row r="34" spans="1:11" s="360" customFormat="1" ht="21.75" customHeight="1">
      <c r="A34" s="357"/>
      <c r="B34" s="102"/>
      <c r="C34" s="42"/>
      <c r="D34" s="353"/>
      <c r="E34" s="353"/>
      <c r="F34" s="353"/>
      <c r="G34" s="353"/>
      <c r="H34" s="353"/>
      <c r="I34" s="353"/>
      <c r="J34" s="357"/>
      <c r="K34" s="357"/>
    </row>
    <row r="35" spans="1:11" s="360" customFormat="1" ht="18.75">
      <c r="A35" s="357"/>
      <c r="B35" s="357"/>
      <c r="C35" s="353"/>
      <c r="D35" s="353"/>
      <c r="E35" s="353"/>
      <c r="F35" s="353"/>
      <c r="G35" s="353"/>
      <c r="H35" s="353"/>
      <c r="I35" s="353"/>
      <c r="J35" s="357"/>
      <c r="K35" s="357"/>
    </row>
    <row r="36" spans="1:11" s="360" customFormat="1" ht="18.75">
      <c r="A36" s="372"/>
      <c r="B36" s="372"/>
      <c r="C36" s="382"/>
      <c r="D36" s="382"/>
      <c r="E36" s="382"/>
      <c r="F36" s="382"/>
      <c r="G36" s="382"/>
      <c r="H36" s="382"/>
      <c r="I36" s="382"/>
      <c r="J36" s="160" t="s">
        <v>67</v>
      </c>
      <c r="K36" s="372"/>
    </row>
    <row r="37" spans="1:11" s="317" customFormat="1" ht="18.75">
      <c r="A37" s="383"/>
      <c r="B37" s="383"/>
      <c r="C37" s="382"/>
      <c r="D37" s="382"/>
      <c r="E37" s="382"/>
      <c r="F37" s="382"/>
      <c r="G37" s="382"/>
      <c r="H37" s="382"/>
      <c r="I37" s="382"/>
      <c r="J37" s="160" t="s">
        <v>21</v>
      </c>
      <c r="K37" s="383"/>
    </row>
  </sheetData>
  <sheetProtection password="C71F" sheet="1" objects="1" scenarios="1"/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sqref="A1:K1"/>
    </sheetView>
  </sheetViews>
  <sheetFormatPr defaultRowHeight="21"/>
  <cols>
    <col min="1" max="1" width="4" style="47" customWidth="1"/>
    <col min="2" max="2" width="8.375" style="47" customWidth="1"/>
    <col min="3" max="3" width="30.25" style="47" customWidth="1"/>
    <col min="4" max="4" width="9.25" style="369" customWidth="1"/>
    <col min="5" max="5" width="1.625" style="369" customWidth="1"/>
    <col min="6" max="6" width="6.25" style="369" customWidth="1"/>
    <col min="7" max="7" width="2.25" style="369" customWidth="1"/>
    <col min="8" max="8" width="5" style="369" customWidth="1"/>
    <col min="9" max="9" width="6.125" style="369" customWidth="1"/>
    <col min="10" max="10" width="5.25" style="47" customWidth="1"/>
    <col min="11" max="11" width="5.75" style="47" customWidth="1"/>
    <col min="12" max="16384" width="9" style="47"/>
  </cols>
  <sheetData>
    <row r="1" spans="1:11" ht="45.75">
      <c r="A1" s="423" t="s">
        <v>99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s="348" customFormat="1">
      <c r="A2" s="346"/>
      <c r="B2" s="346"/>
      <c r="C2" s="24" t="s">
        <v>133</v>
      </c>
      <c r="D2" s="40"/>
      <c r="E2" s="41"/>
      <c r="F2" s="347"/>
      <c r="G2" s="347"/>
      <c r="H2" s="347"/>
      <c r="I2" s="347"/>
      <c r="J2" s="42"/>
      <c r="K2" s="42"/>
    </row>
    <row r="3" spans="1:11" s="348" customFormat="1">
      <c r="A3" s="346"/>
      <c r="B3" s="346"/>
      <c r="C3" s="24"/>
      <c r="D3" s="40"/>
      <c r="E3" s="41"/>
      <c r="F3" s="347"/>
      <c r="G3" s="347"/>
      <c r="H3" s="347"/>
      <c r="I3" s="347"/>
      <c r="J3" s="42"/>
      <c r="K3" s="42"/>
    </row>
    <row r="4" spans="1:11" s="348" customFormat="1">
      <c r="A4" s="346"/>
      <c r="B4" s="23"/>
      <c r="C4" s="24" t="s">
        <v>103</v>
      </c>
      <c r="D4" s="384"/>
      <c r="E4" s="21"/>
      <c r="F4" s="21" t="s">
        <v>104</v>
      </c>
      <c r="G4" s="21"/>
      <c r="H4" s="21"/>
      <c r="I4" s="21"/>
      <c r="J4" s="21"/>
      <c r="K4" s="42"/>
    </row>
    <row r="5" spans="1:11" s="348" customFormat="1" ht="12" customHeight="1" thickBot="1">
      <c r="A5" s="346"/>
      <c r="B5" s="23"/>
      <c r="C5" s="24"/>
      <c r="D5" s="21"/>
      <c r="E5" s="21"/>
      <c r="F5" s="21"/>
      <c r="G5" s="21"/>
      <c r="H5" s="21"/>
      <c r="I5" s="21"/>
      <c r="J5" s="21"/>
      <c r="K5" s="42"/>
    </row>
    <row r="6" spans="1:11" s="348" customFormat="1" ht="13.5" customHeight="1" thickTop="1">
      <c r="A6" s="346"/>
      <c r="B6" s="401"/>
      <c r="C6" s="402"/>
      <c r="D6" s="402"/>
      <c r="E6" s="402"/>
      <c r="F6" s="402"/>
      <c r="G6" s="402"/>
      <c r="H6" s="402"/>
      <c r="I6" s="402"/>
      <c r="J6" s="403"/>
      <c r="K6" s="42"/>
    </row>
    <row r="7" spans="1:11" s="348" customFormat="1" ht="26.25">
      <c r="A7" s="346"/>
      <c r="B7" s="404">
        <v>1</v>
      </c>
      <c r="C7" s="30" t="s">
        <v>36</v>
      </c>
      <c r="D7" s="163">
        <v>1</v>
      </c>
      <c r="E7" s="269" t="s">
        <v>52</v>
      </c>
      <c r="F7" s="163">
        <v>5</v>
      </c>
      <c r="G7" s="350"/>
      <c r="H7" s="30" t="s">
        <v>90</v>
      </c>
      <c r="I7" s="350"/>
      <c r="J7" s="405"/>
      <c r="K7" s="42"/>
    </row>
    <row r="8" spans="1:11" s="348" customFormat="1">
      <c r="A8" s="346"/>
      <c r="B8" s="404">
        <v>2</v>
      </c>
      <c r="C8" s="33" t="s">
        <v>40</v>
      </c>
      <c r="D8" s="164">
        <v>100</v>
      </c>
      <c r="E8" s="30"/>
      <c r="F8" s="30" t="s">
        <v>2</v>
      </c>
      <c r="G8" s="30"/>
      <c r="H8" s="30"/>
      <c r="I8" s="30"/>
      <c r="J8" s="405"/>
      <c r="K8" s="42"/>
    </row>
    <row r="9" spans="1:11" s="348" customFormat="1">
      <c r="A9" s="346"/>
      <c r="B9" s="404">
        <v>3</v>
      </c>
      <c r="C9" s="33" t="s">
        <v>53</v>
      </c>
      <c r="D9" s="164">
        <v>10</v>
      </c>
      <c r="E9" s="30"/>
      <c r="F9" s="196" t="s">
        <v>101</v>
      </c>
      <c r="G9" s="30" t="s">
        <v>56</v>
      </c>
      <c r="H9" s="200">
        <f>D9/1000</f>
        <v>0.01</v>
      </c>
      <c r="I9" s="201" t="s">
        <v>102</v>
      </c>
      <c r="J9" s="405"/>
      <c r="K9" s="42"/>
    </row>
    <row r="10" spans="1:11" s="348" customFormat="1" ht="13.5" customHeight="1" thickBot="1">
      <c r="A10" s="346"/>
      <c r="B10" s="406"/>
      <c r="C10" s="407"/>
      <c r="D10" s="408"/>
      <c r="E10" s="408"/>
      <c r="F10" s="408"/>
      <c r="G10" s="408"/>
      <c r="H10" s="408"/>
      <c r="I10" s="408"/>
      <c r="J10" s="409"/>
      <c r="K10" s="42"/>
    </row>
    <row r="11" spans="1:11" s="348" customFormat="1" ht="22.5" thickTop="1" thickBot="1">
      <c r="A11" s="346"/>
      <c r="B11" s="161"/>
      <c r="C11" s="162"/>
      <c r="D11" s="161"/>
      <c r="E11" s="161"/>
      <c r="F11" s="161"/>
      <c r="G11" s="161"/>
      <c r="H11" s="161"/>
      <c r="I11" s="161"/>
      <c r="J11" s="161"/>
      <c r="K11" s="42"/>
    </row>
    <row r="12" spans="1:11" s="317" customFormat="1">
      <c r="A12" s="21"/>
      <c r="B12" s="170"/>
      <c r="C12" s="171" t="s">
        <v>42</v>
      </c>
      <c r="D12" s="172"/>
      <c r="E12" s="172"/>
      <c r="F12" s="172"/>
      <c r="G12" s="172"/>
      <c r="H12" s="172"/>
      <c r="I12" s="172"/>
      <c r="J12" s="173"/>
      <c r="K12" s="21"/>
    </row>
    <row r="13" spans="1:11" s="317" customFormat="1" ht="23.25">
      <c r="A13" s="21"/>
      <c r="B13" s="219" t="s">
        <v>105</v>
      </c>
      <c r="C13" s="166" t="s">
        <v>43</v>
      </c>
      <c r="D13" s="167">
        <f>D8</f>
        <v>100</v>
      </c>
      <c r="E13" s="385"/>
      <c r="F13" s="168" t="s">
        <v>2</v>
      </c>
      <c r="G13" s="168"/>
      <c r="H13" s="168"/>
      <c r="I13" s="168"/>
      <c r="J13" s="174"/>
      <c r="K13" s="21"/>
    </row>
    <row r="14" spans="1:11" s="317" customFormat="1" ht="23.25">
      <c r="A14" s="21"/>
      <c r="B14" s="219" t="s">
        <v>106</v>
      </c>
      <c r="C14" s="166" t="s">
        <v>44</v>
      </c>
      <c r="D14" s="167">
        <f>D8-D15</f>
        <v>96</v>
      </c>
      <c r="E14" s="385"/>
      <c r="F14" s="168" t="s">
        <v>96</v>
      </c>
      <c r="G14" s="168"/>
      <c r="H14" s="168"/>
      <c r="I14" s="169">
        <f>D13-D15</f>
        <v>96</v>
      </c>
      <c r="J14" s="174" t="s">
        <v>2</v>
      </c>
      <c r="K14" s="21"/>
    </row>
    <row r="15" spans="1:11" s="317" customFormat="1" ht="23.25">
      <c r="A15" s="21"/>
      <c r="B15" s="219" t="s">
        <v>107</v>
      </c>
      <c r="C15" s="166" t="s">
        <v>100</v>
      </c>
      <c r="D15" s="167">
        <f>((D7/F7)*D8)/5</f>
        <v>4</v>
      </c>
      <c r="E15" s="385"/>
      <c r="F15" s="168" t="s">
        <v>2</v>
      </c>
      <c r="G15" s="168" t="s">
        <v>56</v>
      </c>
      <c r="H15" s="169">
        <f>D15/10</f>
        <v>0.4</v>
      </c>
      <c r="I15" s="168" t="s">
        <v>57</v>
      </c>
      <c r="J15" s="175"/>
      <c r="K15" s="21"/>
    </row>
    <row r="16" spans="1:11" s="317" customFormat="1" ht="29.25" customHeight="1" thickBot="1">
      <c r="A16" s="21"/>
      <c r="B16" s="176"/>
      <c r="C16" s="177" t="s">
        <v>58</v>
      </c>
      <c r="D16" s="178">
        <f>D7*1000/F7</f>
        <v>200</v>
      </c>
      <c r="E16" s="386"/>
      <c r="F16" s="197" t="s">
        <v>59</v>
      </c>
      <c r="G16" s="197" t="s">
        <v>56</v>
      </c>
      <c r="H16" s="198">
        <f>D16/1000</f>
        <v>0.2</v>
      </c>
      <c r="I16" s="199" t="s">
        <v>102</v>
      </c>
      <c r="J16" s="179"/>
      <c r="K16" s="21"/>
    </row>
    <row r="17" spans="1:14" s="317" customFormat="1" ht="32.25" customHeight="1">
      <c r="A17" s="21"/>
      <c r="B17" s="18" t="s">
        <v>134</v>
      </c>
      <c r="C17" s="353"/>
      <c r="D17" s="353"/>
      <c r="E17" s="353"/>
      <c r="F17" s="353"/>
      <c r="G17" s="353"/>
      <c r="H17" s="353"/>
      <c r="I17" s="353"/>
      <c r="J17" s="21"/>
      <c r="K17" s="21"/>
    </row>
    <row r="18" spans="1:14" s="317" customFormat="1" ht="27.75" customHeight="1" thickBot="1">
      <c r="A18" s="21"/>
      <c r="B18" s="387" t="s">
        <v>135</v>
      </c>
      <c r="C18" s="353"/>
      <c r="D18" s="353"/>
      <c r="E18" s="353"/>
      <c r="F18" s="353"/>
      <c r="G18" s="353"/>
      <c r="H18" s="353"/>
      <c r="I18" s="353"/>
      <c r="J18" s="21"/>
      <c r="K18" s="21"/>
    </row>
    <row r="19" spans="1:14" s="360" customFormat="1" ht="28.5" customHeight="1">
      <c r="A19" s="357"/>
      <c r="B19" s="180"/>
      <c r="C19" s="189" t="s">
        <v>47</v>
      </c>
      <c r="D19" s="193">
        <f>D9</f>
        <v>10</v>
      </c>
      <c r="E19" s="191" t="s">
        <v>101</v>
      </c>
      <c r="F19" s="181"/>
      <c r="G19" s="181"/>
      <c r="H19" s="182"/>
      <c r="I19" s="388"/>
      <c r="J19" s="389"/>
      <c r="K19" s="357"/>
    </row>
    <row r="20" spans="1:14" s="360" customFormat="1" ht="23.25">
      <c r="A20" s="357"/>
      <c r="B20" s="183"/>
      <c r="C20" s="190" t="s">
        <v>48</v>
      </c>
      <c r="D20" s="194">
        <f>D9*60/D16</f>
        <v>3</v>
      </c>
      <c r="E20" s="192" t="s">
        <v>49</v>
      </c>
      <c r="F20" s="165"/>
      <c r="G20" s="165"/>
      <c r="H20" s="184"/>
      <c r="I20" s="390"/>
      <c r="J20" s="391"/>
      <c r="K20" s="357"/>
    </row>
    <row r="21" spans="1:14" s="360" customFormat="1" ht="23.25">
      <c r="A21" s="357"/>
      <c r="B21" s="183"/>
      <c r="C21" s="190" t="s">
        <v>136</v>
      </c>
      <c r="D21" s="194"/>
      <c r="E21" s="192"/>
      <c r="F21" s="165"/>
      <c r="G21" s="165"/>
      <c r="H21" s="184"/>
      <c r="I21" s="390"/>
      <c r="J21" s="391"/>
      <c r="K21" s="357"/>
    </row>
    <row r="22" spans="1:14" s="360" customFormat="1" ht="23.25">
      <c r="A22" s="357"/>
      <c r="B22" s="183"/>
      <c r="C22" s="424" t="s">
        <v>137</v>
      </c>
      <c r="D22" s="424"/>
      <c r="E22" s="392"/>
      <c r="F22" s="222">
        <f>(5*60)/D16</f>
        <v>1.5</v>
      </c>
      <c r="G22" s="192" t="s">
        <v>49</v>
      </c>
      <c r="H22" s="184"/>
      <c r="I22" s="390"/>
      <c r="J22" s="391"/>
      <c r="K22" s="357"/>
    </row>
    <row r="23" spans="1:14" s="360" customFormat="1" ht="23.25">
      <c r="A23" s="357"/>
      <c r="B23" s="183"/>
      <c r="C23" s="424" t="s">
        <v>138</v>
      </c>
      <c r="D23" s="424"/>
      <c r="E23" s="393"/>
      <c r="F23" s="222">
        <f>(400*60)/D16</f>
        <v>120</v>
      </c>
      <c r="G23" s="192" t="s">
        <v>49</v>
      </c>
      <c r="H23" s="221"/>
      <c r="I23" s="390"/>
      <c r="J23" s="391"/>
      <c r="K23" s="357"/>
    </row>
    <row r="24" spans="1:14" s="360" customFormat="1" ht="9" customHeight="1" thickBot="1">
      <c r="A24" s="357"/>
      <c r="B24" s="185"/>
      <c r="C24" s="186"/>
      <c r="D24" s="187"/>
      <c r="E24" s="187"/>
      <c r="F24" s="187"/>
      <c r="G24" s="187"/>
      <c r="H24" s="188"/>
      <c r="I24" s="394"/>
      <c r="J24" s="395"/>
      <c r="K24" s="357"/>
    </row>
    <row r="25" spans="1:14" s="360" customFormat="1">
      <c r="A25" s="357"/>
      <c r="B25" s="357"/>
      <c r="C25" s="353"/>
      <c r="D25" s="353"/>
      <c r="E25" s="353"/>
      <c r="F25" s="353"/>
      <c r="G25" s="353"/>
      <c r="H25" s="353"/>
      <c r="I25" s="353"/>
      <c r="J25" s="357"/>
      <c r="K25" s="357"/>
      <c r="N25" s="220"/>
    </row>
    <row r="26" spans="1:14" s="360" customFormat="1" ht="6.75" customHeight="1">
      <c r="A26" s="396"/>
      <c r="B26" s="396"/>
      <c r="C26" s="397"/>
      <c r="D26" s="397"/>
      <c r="E26" s="397"/>
      <c r="F26" s="397"/>
      <c r="G26" s="397"/>
      <c r="H26" s="397"/>
      <c r="I26" s="397"/>
      <c r="J26" s="396"/>
      <c r="K26" s="396"/>
    </row>
    <row r="27" spans="1:14" s="360" customFormat="1" ht="18.75">
      <c r="A27" s="357"/>
      <c r="B27" s="357"/>
      <c r="C27" s="353"/>
      <c r="D27" s="353"/>
      <c r="E27" s="353"/>
      <c r="F27" s="353"/>
      <c r="G27" s="353"/>
      <c r="H27" s="353"/>
      <c r="I27" s="353"/>
      <c r="J27" s="357"/>
      <c r="K27" s="357"/>
    </row>
    <row r="28" spans="1:14" s="360" customFormat="1">
      <c r="A28" s="357"/>
      <c r="B28" s="77" t="s">
        <v>70</v>
      </c>
      <c r="C28" s="17"/>
      <c r="D28" s="353"/>
      <c r="E28" s="353"/>
      <c r="F28" s="353"/>
      <c r="G28" s="353"/>
      <c r="H28" s="353"/>
      <c r="I28" s="353"/>
      <c r="J28" s="357"/>
      <c r="K28" s="357"/>
    </row>
    <row r="29" spans="1:14" s="360" customFormat="1" ht="21.75" customHeight="1">
      <c r="A29" s="357"/>
      <c r="B29" s="42" t="s">
        <v>129</v>
      </c>
      <c r="C29" s="17"/>
      <c r="D29" s="353"/>
      <c r="E29" s="353"/>
      <c r="F29" s="353"/>
      <c r="G29" s="353"/>
      <c r="H29" s="353"/>
      <c r="I29" s="353"/>
      <c r="J29" s="357"/>
      <c r="K29" s="357"/>
    </row>
    <row r="30" spans="1:14" s="360" customFormat="1" ht="21.75" customHeight="1">
      <c r="A30" s="357"/>
      <c r="B30" s="17"/>
      <c r="C30" s="16"/>
      <c r="D30" s="353"/>
      <c r="E30" s="353"/>
      <c r="F30" s="353"/>
      <c r="G30" s="353"/>
      <c r="H30" s="353"/>
      <c r="I30" s="353"/>
      <c r="J30" s="357"/>
      <c r="K30" s="357"/>
    </row>
    <row r="31" spans="1:14" s="360" customFormat="1" ht="21.75" customHeight="1">
      <c r="A31" s="357"/>
      <c r="B31" s="17"/>
      <c r="C31" s="104"/>
      <c r="D31" s="353"/>
      <c r="E31" s="353"/>
      <c r="F31" s="353"/>
      <c r="G31" s="353"/>
      <c r="H31" s="353"/>
      <c r="I31" s="353"/>
      <c r="J31" s="357"/>
      <c r="K31" s="357"/>
    </row>
    <row r="32" spans="1:14" s="360" customFormat="1" ht="21.75" customHeight="1">
      <c r="A32" s="357"/>
      <c r="B32" s="17"/>
      <c r="C32" s="104"/>
      <c r="D32" s="353"/>
      <c r="E32" s="353"/>
      <c r="F32" s="353"/>
      <c r="G32" s="353"/>
      <c r="H32" s="353"/>
      <c r="I32" s="353"/>
      <c r="J32" s="357"/>
      <c r="K32" s="357"/>
    </row>
    <row r="33" spans="1:11" s="360" customFormat="1" ht="21.75" customHeight="1">
      <c r="A33" s="357"/>
      <c r="B33" s="17"/>
      <c r="C33" s="104" t="s">
        <v>128</v>
      </c>
      <c r="D33" s="353"/>
      <c r="E33" s="353"/>
      <c r="F33" s="353"/>
      <c r="G33" s="353"/>
      <c r="H33" s="353"/>
      <c r="I33" s="353"/>
      <c r="J33" s="357"/>
      <c r="K33" s="357"/>
    </row>
    <row r="34" spans="1:11" s="360" customFormat="1" ht="21.75" customHeight="1">
      <c r="A34" s="357"/>
      <c r="B34" s="42" t="s">
        <v>112</v>
      </c>
      <c r="C34" s="42"/>
      <c r="D34" s="353"/>
      <c r="E34" s="353"/>
      <c r="F34" s="353"/>
      <c r="G34" s="353"/>
      <c r="H34" s="353"/>
      <c r="I34" s="353"/>
      <c r="J34" s="357"/>
      <c r="K34" s="357"/>
    </row>
    <row r="35" spans="1:11" s="360" customFormat="1" ht="21.75" customHeight="1">
      <c r="A35" s="357"/>
      <c r="B35" s="17"/>
      <c r="C35" s="16"/>
      <c r="D35" s="353"/>
      <c r="E35" s="353"/>
      <c r="F35" s="353"/>
      <c r="G35" s="353"/>
      <c r="H35" s="353"/>
      <c r="I35" s="353"/>
      <c r="J35" s="357"/>
      <c r="K35" s="357"/>
    </row>
    <row r="36" spans="1:11" s="360" customFormat="1" ht="21.75" customHeight="1">
      <c r="A36" s="357"/>
      <c r="B36" s="102"/>
      <c r="C36" s="42"/>
      <c r="D36" s="353"/>
      <c r="E36" s="353"/>
      <c r="F36" s="353"/>
      <c r="G36" s="353"/>
      <c r="H36" s="353"/>
      <c r="I36" s="353"/>
      <c r="J36" s="357"/>
      <c r="K36" s="357"/>
    </row>
    <row r="37" spans="1:11" s="360" customFormat="1" ht="18.75">
      <c r="A37" s="357"/>
      <c r="B37" s="357"/>
      <c r="C37" s="353"/>
      <c r="D37" s="353"/>
      <c r="E37" s="353"/>
      <c r="F37" s="353"/>
      <c r="G37" s="353"/>
      <c r="H37" s="353"/>
      <c r="I37" s="353"/>
      <c r="J37" s="357"/>
      <c r="K37" s="357"/>
    </row>
    <row r="38" spans="1:11" s="360" customFormat="1" ht="18.75">
      <c r="A38" s="398"/>
      <c r="B38" s="398"/>
      <c r="C38" s="399"/>
      <c r="D38" s="399"/>
      <c r="E38" s="399"/>
      <c r="F38" s="399"/>
      <c r="G38" s="399"/>
      <c r="H38" s="399"/>
      <c r="I38" s="399"/>
      <c r="J38" s="195" t="s">
        <v>67</v>
      </c>
      <c r="K38" s="398"/>
    </row>
    <row r="39" spans="1:11" s="317" customFormat="1" ht="18.75">
      <c r="A39" s="400"/>
      <c r="B39" s="400"/>
      <c r="C39" s="399"/>
      <c r="D39" s="399"/>
      <c r="E39" s="399"/>
      <c r="F39" s="399"/>
      <c r="G39" s="399"/>
      <c r="H39" s="399"/>
      <c r="I39" s="399"/>
      <c r="J39" s="195" t="s">
        <v>21</v>
      </c>
      <c r="K39" s="400"/>
    </row>
  </sheetData>
  <sheetProtection password="C71F" sheet="1" objects="1" scenarios="1"/>
  <mergeCells count="3">
    <mergeCell ref="A1:K1"/>
    <mergeCell ref="C22:D22"/>
    <mergeCell ref="C23:D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Index</vt:lpstr>
      <vt:lpstr>น้ำเกลือ</vt:lpstr>
      <vt:lpstr>Heparin</vt:lpstr>
      <vt:lpstr>LEVOPHED</vt:lpstr>
      <vt:lpstr>Nicardipine</vt:lpstr>
      <vt:lpstr>Dormicum</vt:lpstr>
      <vt:lpstr>Fentanyl</vt:lpstr>
      <vt:lpstr>Nitroglycerin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</dc:creator>
  <cp:lastModifiedBy>Nurse_3</cp:lastModifiedBy>
  <cp:lastPrinted>2019-11-06T07:53:24Z</cp:lastPrinted>
  <dcterms:created xsi:type="dcterms:W3CDTF">2017-06-05T03:37:00Z</dcterms:created>
  <dcterms:modified xsi:type="dcterms:W3CDTF">2020-02-19T03:28:05Z</dcterms:modified>
</cp:coreProperties>
</file>